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240" windowWidth="15480" windowHeight="8325"/>
  </bookViews>
  <sheets>
    <sheet name="data" sheetId="1" r:id="rId1"/>
    <sheet name="ScatterPlot and Regression" sheetId="3" r:id="rId2"/>
  </sheets>
  <calcPr calcId="124519"/>
</workbook>
</file>

<file path=xl/calcChain.xml><?xml version="1.0" encoding="utf-8"?>
<calcChain xmlns="http://schemas.openxmlformats.org/spreadsheetml/2006/main">
  <c r="N41" i="1"/>
  <c r="N40"/>
  <c r="N39"/>
  <c r="N38"/>
  <c r="N37"/>
  <c r="N36"/>
  <c r="N35"/>
  <c r="N34"/>
  <c r="N33"/>
  <c r="N32"/>
  <c r="N31"/>
  <c r="N30"/>
  <c r="N29"/>
  <c r="N28"/>
  <c r="N27"/>
  <c r="N26"/>
  <c r="N25"/>
  <c r="N24"/>
  <c r="N23"/>
  <c r="N22"/>
  <c r="N21"/>
  <c r="N20"/>
  <c r="N19"/>
  <c r="N18"/>
  <c r="N17"/>
  <c r="N16"/>
  <c r="N15"/>
  <c r="N14"/>
  <c r="N13"/>
  <c r="N12"/>
  <c r="G3" i="3" l="1"/>
  <c r="J3" l="1"/>
  <c r="I3"/>
  <c r="H3"/>
  <c r="G4"/>
  <c r="G5"/>
  <c r="G6"/>
  <c r="G7"/>
  <c r="G8"/>
  <c r="G9"/>
  <c r="G10"/>
  <c r="G11"/>
  <c r="G12"/>
  <c r="G13"/>
  <c r="G14"/>
  <c r="G15"/>
  <c r="G16"/>
  <c r="G17"/>
  <c r="G18"/>
  <c r="G19"/>
  <c r="G20"/>
  <c r="G21"/>
  <c r="G22"/>
  <c r="G23"/>
  <c r="G24"/>
  <c r="G25"/>
  <c r="G26"/>
  <c r="G27"/>
  <c r="G28"/>
  <c r="G29"/>
  <c r="G30"/>
  <c r="G31"/>
  <c r="G32"/>
  <c r="E4"/>
  <c r="E5"/>
  <c r="E6"/>
  <c r="E7"/>
  <c r="E8"/>
  <c r="E9"/>
  <c r="E10"/>
  <c r="E11"/>
  <c r="E12"/>
  <c r="E13"/>
  <c r="E14"/>
  <c r="E15"/>
  <c r="E16"/>
  <c r="E17"/>
  <c r="E18"/>
  <c r="E19"/>
  <c r="E20"/>
  <c r="E21"/>
  <c r="E22"/>
  <c r="E23"/>
  <c r="E24"/>
  <c r="E25"/>
  <c r="E26"/>
  <c r="E27"/>
  <c r="E28"/>
  <c r="E29"/>
  <c r="E30"/>
  <c r="E31"/>
  <c r="E32"/>
  <c r="E3"/>
  <c r="E34" s="1"/>
  <c r="C4"/>
  <c r="D4" s="1"/>
  <c r="C5"/>
  <c r="D5" s="1"/>
  <c r="C6"/>
  <c r="D6" s="1"/>
  <c r="C7"/>
  <c r="D7" s="1"/>
  <c r="C8"/>
  <c r="D8" s="1"/>
  <c r="C9"/>
  <c r="D9" s="1"/>
  <c r="C10"/>
  <c r="D10" s="1"/>
  <c r="C11"/>
  <c r="D11" s="1"/>
  <c r="C12"/>
  <c r="D12" s="1"/>
  <c r="C13"/>
  <c r="D13" s="1"/>
  <c r="C14"/>
  <c r="D14" s="1"/>
  <c r="C15"/>
  <c r="D15" s="1"/>
  <c r="C16"/>
  <c r="D16" s="1"/>
  <c r="C17"/>
  <c r="D17" s="1"/>
  <c r="C18"/>
  <c r="D18" s="1"/>
  <c r="C19"/>
  <c r="D19" s="1"/>
  <c r="C20"/>
  <c r="D20" s="1"/>
  <c r="C21"/>
  <c r="D21" s="1"/>
  <c r="C22"/>
  <c r="D22" s="1"/>
  <c r="C23"/>
  <c r="D23" s="1"/>
  <c r="C24"/>
  <c r="D24" s="1"/>
  <c r="C25"/>
  <c r="D25" s="1"/>
  <c r="C26"/>
  <c r="D26" s="1"/>
  <c r="C27"/>
  <c r="D27" s="1"/>
  <c r="C28"/>
  <c r="D28" s="1"/>
  <c r="C29"/>
  <c r="D29" s="1"/>
  <c r="C30"/>
  <c r="D30" s="1"/>
  <c r="C31"/>
  <c r="D31" s="1"/>
  <c r="C32"/>
  <c r="D32" s="1"/>
  <c r="C3"/>
  <c r="D3" s="1"/>
  <c r="D34" s="1"/>
  <c r="J32" l="1"/>
  <c r="I32"/>
  <c r="J31"/>
  <c r="I31"/>
  <c r="J30"/>
  <c r="I30"/>
  <c r="J29"/>
  <c r="I29"/>
  <c r="J28"/>
  <c r="I28"/>
  <c r="J27"/>
  <c r="I27"/>
  <c r="J26"/>
  <c r="I26"/>
  <c r="J25"/>
  <c r="I25"/>
  <c r="J24"/>
  <c r="I24"/>
  <c r="J23"/>
  <c r="I23"/>
  <c r="J22"/>
  <c r="I22"/>
  <c r="J21"/>
  <c r="I21"/>
  <c r="J20"/>
  <c r="I20"/>
  <c r="J19"/>
  <c r="I19"/>
  <c r="J18"/>
  <c r="I18"/>
  <c r="J17"/>
  <c r="I17"/>
  <c r="J16"/>
  <c r="I16"/>
  <c r="J15"/>
  <c r="I15"/>
  <c r="J14"/>
  <c r="I14"/>
  <c r="J13"/>
  <c r="I13"/>
  <c r="J12"/>
  <c r="I12"/>
  <c r="J11"/>
  <c r="I11"/>
  <c r="J10"/>
  <c r="I10"/>
  <c r="J9"/>
  <c r="I9"/>
  <c r="J8"/>
  <c r="I8"/>
  <c r="J7"/>
  <c r="I7"/>
  <c r="J6"/>
  <c r="I6"/>
  <c r="J5"/>
  <c r="I5"/>
  <c r="J4"/>
  <c r="I4"/>
  <c r="C34"/>
  <c r="H32"/>
  <c r="H31"/>
  <c r="H30"/>
  <c r="H29"/>
  <c r="H28"/>
  <c r="H27"/>
  <c r="H26"/>
  <c r="H25"/>
  <c r="H24"/>
  <c r="H23"/>
  <c r="H22"/>
  <c r="H21"/>
  <c r="H20"/>
  <c r="H19"/>
  <c r="H18"/>
  <c r="H17"/>
  <c r="H16"/>
  <c r="H15"/>
  <c r="H14"/>
  <c r="H13"/>
  <c r="H12"/>
  <c r="H11"/>
  <c r="H10"/>
  <c r="H9"/>
  <c r="H8"/>
  <c r="H7"/>
  <c r="H6"/>
  <c r="H5"/>
  <c r="H4"/>
  <c r="F3"/>
  <c r="F31"/>
  <c r="F29"/>
  <c r="F27"/>
  <c r="F25"/>
  <c r="F23"/>
  <c r="F21"/>
  <c r="F19"/>
  <c r="F17"/>
  <c r="F15"/>
  <c r="F13"/>
  <c r="F11"/>
  <c r="F9"/>
  <c r="F7"/>
  <c r="F5"/>
  <c r="F32"/>
  <c r="F30"/>
  <c r="F28"/>
  <c r="F26"/>
  <c r="F24"/>
  <c r="F22"/>
  <c r="F20"/>
  <c r="F18"/>
  <c r="F16"/>
  <c r="F14"/>
  <c r="F12"/>
  <c r="F10"/>
  <c r="F8"/>
  <c r="F6"/>
  <c r="F4"/>
  <c r="F34" l="1"/>
</calcChain>
</file>

<file path=xl/sharedStrings.xml><?xml version="1.0" encoding="utf-8"?>
<sst xmlns="http://schemas.openxmlformats.org/spreadsheetml/2006/main" count="76" uniqueCount="71">
  <si>
    <r>
      <t>Final Project</t>
    </r>
    <r>
      <rPr>
        <sz val="12"/>
        <color theme="1"/>
        <rFont val="Times New Roman"/>
        <family val="1"/>
      </rPr>
      <t xml:space="preserve"> </t>
    </r>
  </si>
  <si>
    <t>To complete this project, use the “Final Project Data Set”  See below page Two</t>
  </si>
  <si>
    <t>PART I:</t>
  </si>
  <si>
    <t xml:space="preserve">1. Calculate the mean yearly value using the average gas prices by month found in the “Final Project Data Set.” </t>
  </si>
  <si>
    <t xml:space="preserve">2. Using the years as your x-axis and the annual mean as your y-axis, create a scatterplot and a linear regression line. </t>
  </si>
  <si>
    <t xml:space="preserve">3. Answer the following questions using your scatterplot and linear regression line: </t>
  </si>
  <si>
    <t xml:space="preserve">What is the slope of the linear regression line? </t>
  </si>
  <si>
    <t xml:space="preserve">What is the Y-intercept of the linear regression line? </t>
  </si>
  <si>
    <t xml:space="preserve">What is the equation of the linear regression line in slope-intercept form? </t>
  </si>
  <si>
    <t xml:space="preserve">Based on the linear regression line, what would be an estimated cost of gas in the year 2020? </t>
  </si>
  <si>
    <t xml:space="preserve">What are the residuals of each year? </t>
  </si>
  <si>
    <t xml:space="preserve">Select a current price that you have seen or paid recently for gas. Is that price within the range of the linear regression line or is it an outlier? Is it within the confidence interval of 5% or either end? </t>
  </si>
  <si>
    <t>Consumer Price Index - Average Price Data</t>
  </si>
  <si>
    <t>Original Data Value</t>
  </si>
  <si>
    <t>Series Id:</t>
  </si>
  <si>
    <t>APU000074714</t>
  </si>
  <si>
    <t>Area:</t>
  </si>
  <si>
    <t>U.S. city average</t>
  </si>
  <si>
    <t>Item:</t>
  </si>
  <si>
    <t>Gasoline, unleaded regular, per gallon/3.785 liters</t>
  </si>
  <si>
    <t>Years:</t>
  </si>
  <si>
    <t>1982 to 2011</t>
  </si>
  <si>
    <t>Year</t>
  </si>
  <si>
    <t>Jan</t>
  </si>
  <si>
    <t>Feb</t>
  </si>
  <si>
    <t>Mar</t>
  </si>
  <si>
    <t>Apr</t>
  </si>
  <si>
    <t>May</t>
  </si>
  <si>
    <t>Jun</t>
  </si>
  <si>
    <t>Jul</t>
  </si>
  <si>
    <t>Aug</t>
  </si>
  <si>
    <t>Sep</t>
  </si>
  <si>
    <t>Oct</t>
  </si>
  <si>
    <t>Nov</t>
  </si>
  <si>
    <t>Dec</t>
  </si>
  <si>
    <t>Year(X)</t>
  </si>
  <si>
    <t xml:space="preserve">Annual mean(Y) </t>
  </si>
  <si>
    <t>Sum(Xi-(1996.5)(Yi-1.57)</t>
  </si>
  <si>
    <t>Yi-1.577</t>
  </si>
  <si>
    <t>residual</t>
  </si>
  <si>
    <t>lower limit</t>
  </si>
  <si>
    <t>upper limit</t>
  </si>
  <si>
    <t>Confidence Interval</t>
  </si>
  <si>
    <t>Y=0.0647X-127.643</t>
  </si>
  <si>
    <t xml:space="preserve">oSelect a current price that you have seen or paid recently for gas. Is that price within the range of the linear regression line or is it an outlier? Is it within the confidence interval of 5% or either end? </t>
  </si>
  <si>
    <t xml:space="preserve">The Most recent price I paid was $3.65 </t>
  </si>
  <si>
    <t>The price of $3.65 is above the range of the linear regression line and should thus be considered to be an outlier.</t>
  </si>
  <si>
    <t>Average</t>
  </si>
  <si>
    <t xml:space="preserve">Calculation of average gas price by is shown in column M above </t>
  </si>
  <si>
    <t xml:space="preserve">Predicted value </t>
  </si>
  <si>
    <t>Xi-X(Bar)</t>
  </si>
  <si>
    <t>(Xi-X(bar))^2</t>
  </si>
  <si>
    <t>(Xi-1996.5)</t>
  </si>
  <si>
    <t>(Xi-1996.5)^2</t>
  </si>
  <si>
    <t>Yi-Y(bar)</t>
  </si>
  <si>
    <t>Sum((Xi-X(bar))(Yi-Y(bar)))</t>
  </si>
  <si>
    <t>The slope of the linear regression  are calculated by using the formula</t>
  </si>
  <si>
    <r>
      <t>β=</t>
    </r>
    <r>
      <rPr>
        <sz val="13.5"/>
        <color rgb="FF000000"/>
        <rFont val="Calibri"/>
        <family val="2"/>
        <scheme val="minor"/>
      </rPr>
      <t>Σ</t>
    </r>
    <r>
      <rPr>
        <b/>
        <sz val="10"/>
        <color rgb="FF000000"/>
        <rFont val="Arial"/>
        <family val="2"/>
      </rPr>
      <t>(x</t>
    </r>
    <r>
      <rPr>
        <b/>
        <vertAlign val="subscript"/>
        <sz val="10"/>
        <color rgb="FF000000"/>
        <rFont val="Arial"/>
        <family val="2"/>
      </rPr>
      <t>i</t>
    </r>
    <r>
      <rPr>
        <b/>
        <sz val="10"/>
        <color rgb="FF000000"/>
        <rFont val="Arial"/>
        <family val="2"/>
      </rPr>
      <t xml:space="preserve"> - x</t>
    </r>
    <r>
      <rPr>
        <b/>
        <vertAlign val="subscript"/>
        <sz val="10"/>
        <color rgb="FF000000"/>
        <rFont val="Arial"/>
        <family val="2"/>
      </rPr>
      <t>bar</t>
    </r>
    <r>
      <rPr>
        <b/>
        <sz val="10"/>
        <color rgb="FF000000"/>
        <rFont val="Arial"/>
        <family val="2"/>
      </rPr>
      <t>)(y</t>
    </r>
    <r>
      <rPr>
        <b/>
        <vertAlign val="subscript"/>
        <sz val="10"/>
        <color rgb="FF000000"/>
        <rFont val="Arial"/>
        <family val="2"/>
      </rPr>
      <t>i</t>
    </r>
    <r>
      <rPr>
        <b/>
        <sz val="10"/>
        <color rgb="FF000000"/>
        <rFont val="Arial"/>
        <family val="2"/>
      </rPr>
      <t xml:space="preserve"> - y</t>
    </r>
    <r>
      <rPr>
        <b/>
        <vertAlign val="subscript"/>
        <sz val="10"/>
        <color rgb="FF000000"/>
        <rFont val="Arial"/>
        <family val="2"/>
      </rPr>
      <t>bar</t>
    </r>
    <r>
      <rPr>
        <b/>
        <sz val="10"/>
        <color rgb="FF000000"/>
        <rFont val="Arial"/>
        <family val="2"/>
      </rPr>
      <t>)/</t>
    </r>
    <r>
      <rPr>
        <sz val="13.5"/>
        <color rgb="FF000000"/>
        <rFont val="Calibri"/>
        <family val="2"/>
        <scheme val="minor"/>
      </rPr>
      <t>Σ</t>
    </r>
    <r>
      <rPr>
        <b/>
        <sz val="10"/>
        <color rgb="FF000000"/>
        <rFont val="Arial"/>
        <family val="2"/>
      </rPr>
      <t>(x</t>
    </r>
    <r>
      <rPr>
        <b/>
        <vertAlign val="subscript"/>
        <sz val="10"/>
        <color rgb="FF000000"/>
        <rFont val="Arial"/>
        <family val="2"/>
      </rPr>
      <t>i</t>
    </r>
    <r>
      <rPr>
        <b/>
        <sz val="10"/>
        <color rgb="FF000000"/>
        <rFont val="Arial"/>
        <family val="2"/>
      </rPr>
      <t xml:space="preserve"> - x</t>
    </r>
    <r>
      <rPr>
        <b/>
        <vertAlign val="subscript"/>
        <sz val="10"/>
        <color rgb="FF000000"/>
        <rFont val="Arial"/>
        <family val="2"/>
      </rPr>
      <t>bar</t>
    </r>
    <r>
      <rPr>
        <b/>
        <sz val="10"/>
        <color rgb="FF000000"/>
        <rFont val="Arial"/>
        <family val="2"/>
      </rPr>
      <t>)</t>
    </r>
    <r>
      <rPr>
        <b/>
        <vertAlign val="superscript"/>
        <sz val="10"/>
        <color rgb="FF000000"/>
        <rFont val="Arial"/>
        <family val="2"/>
      </rPr>
      <t>2</t>
    </r>
  </si>
  <si>
    <t>By substituting, we found the slope Beta is 0.0647</t>
  </si>
  <si>
    <t>Therefore Y- intercept of the linear regression line a =-127.6434</t>
  </si>
  <si>
    <t>Subsituting Slope and intercept, the Regression equation is</t>
  </si>
  <si>
    <t>Subsituting X = 2020 in the above equation</t>
  </si>
  <si>
    <t>Y = 0.0647*(2020)-127.643</t>
  </si>
  <si>
    <t xml:space="preserve">Please refer column H for residual. </t>
  </si>
  <si>
    <t>Residual = Actual - Expected price of the gas</t>
  </si>
  <si>
    <t>Subsituting year in our regression equation will give the expected price</t>
  </si>
  <si>
    <t>Please refer Scatterplot and Regression sheet for Solution</t>
  </si>
  <si>
    <t>Please refer Scatterplot and Regression sheet</t>
  </si>
  <si>
    <r>
      <t xml:space="preserve">Y-intercept of the linear regression line calculated by using the formula </t>
    </r>
    <r>
      <rPr>
        <b/>
        <sz val="11"/>
        <color theme="1"/>
        <rFont val="Arial"/>
        <family val="2"/>
      </rPr>
      <t xml:space="preserve">α= </t>
    </r>
    <r>
      <rPr>
        <b/>
        <sz val="10"/>
        <color rgb="FF000000"/>
        <rFont val="Arial"/>
        <family val="2"/>
      </rPr>
      <t>y</t>
    </r>
    <r>
      <rPr>
        <b/>
        <vertAlign val="subscript"/>
        <sz val="10"/>
        <color rgb="FF000000"/>
        <rFont val="Arial"/>
        <family val="2"/>
      </rPr>
      <t>bar</t>
    </r>
    <r>
      <rPr>
        <b/>
        <sz val="10"/>
        <color rgb="FF000000"/>
        <rFont val="Arial"/>
        <family val="2"/>
      </rPr>
      <t>– β(x</t>
    </r>
    <r>
      <rPr>
        <b/>
        <vertAlign val="subscript"/>
        <sz val="10"/>
        <color rgb="FF000000"/>
        <rFont val="Arial"/>
        <family val="2"/>
      </rPr>
      <t>bar</t>
    </r>
    <r>
      <rPr>
        <b/>
        <sz val="10"/>
        <color rgb="FF000000"/>
        <rFont val="Arial"/>
        <family val="2"/>
      </rPr>
      <t>)</t>
    </r>
  </si>
  <si>
    <t>y = $3.09746</t>
  </si>
  <si>
    <t>The upper limit for 2011 is $2.76. This means that the price of $3.65 is not within the 95% confidence interval.</t>
  </si>
</sst>
</file>

<file path=xl/styles.xml><?xml version="1.0" encoding="utf-8"?>
<styleSheet xmlns="http://schemas.openxmlformats.org/spreadsheetml/2006/main">
  <numFmts count="2">
    <numFmt numFmtId="164" formatCode="0.000"/>
    <numFmt numFmtId="165" formatCode="0.0000"/>
  </numFmts>
  <fonts count="17">
    <font>
      <sz val="11"/>
      <color theme="1"/>
      <name val="Calibri"/>
      <family val="2"/>
      <scheme val="minor"/>
    </font>
    <font>
      <sz val="12"/>
      <color rgb="FF7030A0"/>
      <name val="Times New Roman"/>
      <family val="1"/>
    </font>
    <font>
      <sz val="12"/>
      <color theme="1"/>
      <name val="Times New Roman"/>
      <family val="1"/>
    </font>
    <font>
      <sz val="10"/>
      <color rgb="FF000000"/>
      <name val="Verdana"/>
      <family val="2"/>
    </font>
    <font>
      <sz val="10"/>
      <color theme="1"/>
      <name val="Times New Roman"/>
      <family val="1"/>
    </font>
    <font>
      <b/>
      <sz val="12"/>
      <color rgb="FF000000"/>
      <name val="Arial"/>
      <family val="2"/>
    </font>
    <font>
      <b/>
      <sz val="10"/>
      <color rgb="FF000000"/>
      <name val="Arial"/>
      <family val="2"/>
    </font>
    <font>
      <sz val="10"/>
      <color rgb="FF000000"/>
      <name val="Arial"/>
      <family val="2"/>
    </font>
    <font>
      <u/>
      <sz val="11"/>
      <color theme="10"/>
      <name val="Calibri"/>
      <family val="2"/>
      <scheme val="minor"/>
    </font>
    <font>
      <sz val="10"/>
      <name val="Times New Roman"/>
      <family val="1"/>
    </font>
    <font>
      <sz val="11"/>
      <color theme="1"/>
      <name val="Arial"/>
      <family val="2"/>
    </font>
    <font>
      <sz val="13.5"/>
      <color rgb="FF000000"/>
      <name val="Calibri"/>
      <family val="2"/>
      <scheme val="minor"/>
    </font>
    <font>
      <b/>
      <vertAlign val="subscript"/>
      <sz val="10"/>
      <color rgb="FF000000"/>
      <name val="Arial"/>
      <family val="2"/>
    </font>
    <font>
      <b/>
      <vertAlign val="superscript"/>
      <sz val="10"/>
      <color rgb="FF000000"/>
      <name val="Arial"/>
      <family val="2"/>
    </font>
    <font>
      <b/>
      <sz val="11"/>
      <color theme="1"/>
      <name val="Arial"/>
      <family val="2"/>
    </font>
    <font>
      <sz val="6"/>
      <color theme="1"/>
      <name val="Verdana"/>
      <family val="2"/>
    </font>
    <font>
      <b/>
      <sz val="6"/>
      <color rgb="FF000000"/>
      <name val="Verdana"/>
      <family val="2"/>
    </font>
  </fonts>
  <fills count="4">
    <fill>
      <patternFill patternType="none"/>
    </fill>
    <fill>
      <patternFill patternType="gray125"/>
    </fill>
    <fill>
      <patternFill patternType="solid">
        <fgColor theme="8" tint="-0.249977111117893"/>
        <bgColor indexed="64"/>
      </patternFill>
    </fill>
    <fill>
      <patternFill patternType="solid">
        <fgColor theme="0"/>
        <bgColor indexed="64"/>
      </patternFill>
    </fill>
  </fills>
  <borders count="3">
    <border>
      <left/>
      <right/>
      <top/>
      <bottom/>
      <diagonal/>
    </border>
    <border>
      <left/>
      <right/>
      <top/>
      <bottom style="thick">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37">
    <xf numFmtId="0" fontId="0" fillId="0" borderId="0" xfId="0"/>
    <xf numFmtId="0" fontId="1" fillId="0" borderId="0" xfId="0" applyFont="1" applyAlignment="1">
      <alignment vertical="center"/>
    </xf>
    <xf numFmtId="0" fontId="3" fillId="0" borderId="0" xfId="0" applyFont="1" applyAlignment="1">
      <alignment vertical="center"/>
    </xf>
    <xf numFmtId="0" fontId="8" fillId="0" borderId="0" xfId="1" applyAlignment="1">
      <alignment vertical="center"/>
    </xf>
    <xf numFmtId="0" fontId="0" fillId="0" borderId="0" xfId="0" applyAlignment="1">
      <alignment vertical="center"/>
    </xf>
    <xf numFmtId="0" fontId="4" fillId="0" borderId="0" xfId="0" applyFont="1" applyAlignment="1">
      <alignment horizontal="left" vertical="center" indent="1"/>
    </xf>
    <xf numFmtId="0" fontId="4" fillId="0" borderId="0" xfId="0" applyFont="1" applyAlignment="1">
      <alignment horizontal="left" vertical="center" indent="2"/>
    </xf>
    <xf numFmtId="0" fontId="0" fillId="0" borderId="0" xfId="0" applyAlignment="1">
      <alignment vertical="center" wrapText="1"/>
    </xf>
    <xf numFmtId="0" fontId="6" fillId="0" borderId="0" xfId="0" applyFont="1" applyAlignment="1">
      <alignment vertical="center" wrapText="1"/>
    </xf>
    <xf numFmtId="0" fontId="6" fillId="0" borderId="1" xfId="0" applyFont="1" applyBorder="1" applyAlignment="1">
      <alignment horizontal="center" vertical="center" wrapText="1"/>
    </xf>
    <xf numFmtId="0" fontId="6" fillId="0" borderId="0" xfId="0" applyFont="1" applyAlignment="1">
      <alignment vertical="center"/>
    </xf>
    <xf numFmtId="0" fontId="7" fillId="0" borderId="0" xfId="0" applyFont="1" applyAlignment="1">
      <alignment horizontal="right" vertical="center"/>
    </xf>
    <xf numFmtId="164" fontId="0" fillId="0" borderId="0" xfId="0" applyNumberFormat="1"/>
    <xf numFmtId="165" fontId="0" fillId="0" borderId="0" xfId="0" applyNumberFormat="1"/>
    <xf numFmtId="0" fontId="0" fillId="0" borderId="0" xfId="0" applyAlignment="1">
      <alignment vertical="center" wrapText="1"/>
    </xf>
    <xf numFmtId="0" fontId="0" fillId="0" borderId="0" xfId="0"/>
    <xf numFmtId="0" fontId="6" fillId="0" borderId="2" xfId="0" applyFont="1" applyBorder="1" applyAlignment="1">
      <alignment vertical="center"/>
    </xf>
    <xf numFmtId="164" fontId="0" fillId="0" borderId="2" xfId="0" applyNumberFormat="1" applyBorder="1"/>
    <xf numFmtId="0" fontId="0" fillId="0" borderId="2" xfId="0" applyBorder="1" applyAlignment="1">
      <alignment vertical="center" wrapText="1"/>
    </xf>
    <xf numFmtId="0" fontId="0" fillId="0" borderId="0" xfId="0" applyAlignment="1">
      <alignment vertical="center" wrapText="1"/>
    </xf>
    <xf numFmtId="0" fontId="0" fillId="0" borderId="0" xfId="0"/>
    <xf numFmtId="0" fontId="0" fillId="0" borderId="0" xfId="0"/>
    <xf numFmtId="0" fontId="0" fillId="0" borderId="0" xfId="0" applyBorder="1"/>
    <xf numFmtId="0" fontId="0" fillId="0" borderId="0" xfId="0"/>
    <xf numFmtId="0" fontId="0" fillId="0" borderId="0" xfId="0" applyAlignment="1">
      <alignment vertical="center" wrapText="1"/>
    </xf>
    <xf numFmtId="0" fontId="7" fillId="0" borderId="0" xfId="0" applyFont="1" applyAlignment="1">
      <alignment vertical="center"/>
    </xf>
    <xf numFmtId="0" fontId="5" fillId="0" borderId="0" xfId="0" applyFont="1" applyAlignment="1">
      <alignment vertical="center"/>
    </xf>
    <xf numFmtId="0" fontId="0" fillId="0" borderId="0" xfId="0"/>
    <xf numFmtId="0" fontId="7" fillId="0" borderId="0" xfId="0" applyFont="1" applyAlignment="1">
      <alignment vertical="center" wrapText="1"/>
    </xf>
    <xf numFmtId="0" fontId="4" fillId="0" borderId="0" xfId="0" applyFont="1"/>
    <xf numFmtId="0" fontId="9" fillId="3" borderId="0" xfId="0" applyFont="1" applyFill="1"/>
    <xf numFmtId="0" fontId="0" fillId="0" borderId="0" xfId="0" applyAlignment="1">
      <alignment horizontal="left" indent="5"/>
    </xf>
    <xf numFmtId="0" fontId="10" fillId="0" borderId="0" xfId="0" applyFont="1" applyAlignment="1">
      <alignment horizontal="left" indent="5"/>
    </xf>
    <xf numFmtId="0" fontId="6" fillId="0" borderId="0" xfId="0" applyFont="1" applyAlignment="1">
      <alignment horizontal="left" indent="5"/>
    </xf>
    <xf numFmtId="0" fontId="15" fillId="2" borderId="2" xfId="0" applyFont="1" applyFill="1" applyBorder="1"/>
    <xf numFmtId="0" fontId="16" fillId="2" borderId="2" xfId="0" applyFont="1" applyFill="1" applyBorder="1" applyAlignment="1">
      <alignment horizontal="center" vertical="center" wrapText="1"/>
    </xf>
    <xf numFmtId="0" fontId="15" fillId="2" borderId="2"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43"/>
  <c:chart>
    <c:title>
      <c:layout/>
    </c:title>
    <c:plotArea>
      <c:layout>
        <c:manualLayout>
          <c:layoutTarget val="inner"/>
          <c:xMode val="edge"/>
          <c:yMode val="edge"/>
          <c:x val="7.0178928861723111E-2"/>
          <c:y val="7.4798699966563673E-2"/>
          <c:w val="0.78497255373774022"/>
          <c:h val="0.85846362125681352"/>
        </c:manualLayout>
      </c:layout>
      <c:scatterChart>
        <c:scatterStyle val="lineMarker"/>
        <c:ser>
          <c:idx val="0"/>
          <c:order val="0"/>
          <c:tx>
            <c:strRef>
              <c:f>'ScatterPlot and Regression'!$B$2</c:f>
              <c:strCache>
                <c:ptCount val="1"/>
                <c:pt idx="0">
                  <c:v>Annual mean(Y) </c:v>
                </c:pt>
              </c:strCache>
            </c:strRef>
          </c:tx>
          <c:spPr>
            <a:ln w="47625">
              <a:noFill/>
            </a:ln>
          </c:spPr>
          <c:trendline>
            <c:trendlineType val="linear"/>
            <c:dispEq val="1"/>
            <c:trendlineLbl>
              <c:layout>
                <c:manualLayout>
                  <c:x val="-0.12659419438241867"/>
                  <c:y val="0.17031993302995399"/>
                </c:manualLayout>
              </c:layout>
              <c:tx>
                <c:rich>
                  <a:bodyPr/>
                  <a:lstStyle/>
                  <a:p>
                    <a:pPr>
                      <a:defRPr/>
                    </a:pPr>
                    <a:r>
                      <a:rPr lang="en-US" baseline="0"/>
                      <a:t>y = 0.0647x - 127.64</a:t>
                    </a:r>
                    <a:endParaRPr lang="en-US"/>
                  </a:p>
                </c:rich>
              </c:tx>
              <c:numFmt formatCode="General" sourceLinked="0"/>
            </c:trendlineLbl>
          </c:trendline>
          <c:xVal>
            <c:numRef>
              <c:f>'ScatterPlot and Regression'!$A$3:$A$32</c:f>
              <c:numCache>
                <c:formatCode>General</c:formatCode>
                <c:ptCount val="30"/>
                <c:pt idx="0">
                  <c:v>1982</c:v>
                </c:pt>
                <c:pt idx="1">
                  <c:v>1983</c:v>
                </c:pt>
                <c:pt idx="2">
                  <c:v>1984</c:v>
                </c:pt>
                <c:pt idx="3">
                  <c:v>1985</c:v>
                </c:pt>
                <c:pt idx="4">
                  <c:v>1986</c:v>
                </c:pt>
                <c:pt idx="5">
                  <c:v>1987</c:v>
                </c:pt>
                <c:pt idx="6">
                  <c:v>1988</c:v>
                </c:pt>
                <c:pt idx="7">
                  <c:v>1989</c:v>
                </c:pt>
                <c:pt idx="8">
                  <c:v>1990</c:v>
                </c:pt>
                <c:pt idx="9">
                  <c:v>1991</c:v>
                </c:pt>
                <c:pt idx="10">
                  <c:v>1992</c:v>
                </c:pt>
                <c:pt idx="11">
                  <c:v>1993</c:v>
                </c:pt>
                <c:pt idx="12">
                  <c:v>1994</c:v>
                </c:pt>
                <c:pt idx="13">
                  <c:v>1995</c:v>
                </c:pt>
                <c:pt idx="14">
                  <c:v>1996</c:v>
                </c:pt>
                <c:pt idx="15">
                  <c:v>1997</c:v>
                </c:pt>
                <c:pt idx="16">
                  <c:v>1998</c:v>
                </c:pt>
                <c:pt idx="17">
                  <c:v>1999</c:v>
                </c:pt>
                <c:pt idx="18">
                  <c:v>2000</c:v>
                </c:pt>
                <c:pt idx="19">
                  <c:v>2001</c:v>
                </c:pt>
                <c:pt idx="20">
                  <c:v>2002</c:v>
                </c:pt>
                <c:pt idx="21">
                  <c:v>2003</c:v>
                </c:pt>
                <c:pt idx="22">
                  <c:v>2004</c:v>
                </c:pt>
                <c:pt idx="23">
                  <c:v>2005</c:v>
                </c:pt>
                <c:pt idx="24">
                  <c:v>2006</c:v>
                </c:pt>
                <c:pt idx="25">
                  <c:v>2007</c:v>
                </c:pt>
                <c:pt idx="26">
                  <c:v>2008</c:v>
                </c:pt>
                <c:pt idx="27">
                  <c:v>2009</c:v>
                </c:pt>
                <c:pt idx="28">
                  <c:v>2010</c:v>
                </c:pt>
                <c:pt idx="29">
                  <c:v>2011</c:v>
                </c:pt>
              </c:numCache>
            </c:numRef>
          </c:xVal>
          <c:yVal>
            <c:numRef>
              <c:f>'ScatterPlot and Regression'!$B$3:$B$32</c:f>
              <c:numCache>
                <c:formatCode>0.000</c:formatCode>
                <c:ptCount val="30"/>
                <c:pt idx="0">
                  <c:v>1.2955000000000001</c:v>
                </c:pt>
                <c:pt idx="1">
                  <c:v>1.2411666666666663</c:v>
                </c:pt>
                <c:pt idx="2">
                  <c:v>1.2122499999999998</c:v>
                </c:pt>
                <c:pt idx="3">
                  <c:v>1.2017499999999999</c:v>
                </c:pt>
                <c:pt idx="4">
                  <c:v>0.92741666666666667</c:v>
                </c:pt>
                <c:pt idx="5">
                  <c:v>0.94841666666666657</c:v>
                </c:pt>
                <c:pt idx="6">
                  <c:v>0.9461666666666666</c:v>
                </c:pt>
                <c:pt idx="7">
                  <c:v>1.0221666666666667</c:v>
                </c:pt>
                <c:pt idx="8">
                  <c:v>1.1643333333333334</c:v>
                </c:pt>
                <c:pt idx="9">
                  <c:v>1.1400833333333333</c:v>
                </c:pt>
                <c:pt idx="10">
                  <c:v>1.1264999999999998</c:v>
                </c:pt>
                <c:pt idx="11">
                  <c:v>1.1079166666666667</c:v>
                </c:pt>
                <c:pt idx="12">
                  <c:v>1.1118333333333332</c:v>
                </c:pt>
                <c:pt idx="13">
                  <c:v>1.1471666666666664</c:v>
                </c:pt>
                <c:pt idx="14">
                  <c:v>1.2309166666666667</c:v>
                </c:pt>
                <c:pt idx="15">
                  <c:v>1.2336666666666665</c:v>
                </c:pt>
                <c:pt idx="16">
                  <c:v>1.0593333333333332</c:v>
                </c:pt>
                <c:pt idx="17">
                  <c:v>1.1650833333333332</c:v>
                </c:pt>
                <c:pt idx="18">
                  <c:v>1.51</c:v>
                </c:pt>
                <c:pt idx="19">
                  <c:v>1.4610000000000001</c:v>
                </c:pt>
                <c:pt idx="20">
                  <c:v>1.3574999999999999</c:v>
                </c:pt>
                <c:pt idx="21">
                  <c:v>1.5907499999999999</c:v>
                </c:pt>
                <c:pt idx="22">
                  <c:v>1.8801666666666668</c:v>
                </c:pt>
                <c:pt idx="23">
                  <c:v>2.2953333333333332</c:v>
                </c:pt>
                <c:pt idx="24">
                  <c:v>2.5889166666666665</c:v>
                </c:pt>
                <c:pt idx="25">
                  <c:v>2.8005833333333334</c:v>
                </c:pt>
                <c:pt idx="26">
                  <c:v>3.2662499999999999</c:v>
                </c:pt>
                <c:pt idx="27">
                  <c:v>2.3501666666666665</c:v>
                </c:pt>
                <c:pt idx="28">
                  <c:v>2.7875000000000001</c:v>
                </c:pt>
                <c:pt idx="29" formatCode="General">
                  <c:v>3.129</c:v>
                </c:pt>
              </c:numCache>
            </c:numRef>
          </c:yVal>
        </c:ser>
        <c:axId val="52144384"/>
        <c:axId val="52352128"/>
      </c:scatterChart>
      <c:valAx>
        <c:axId val="52144384"/>
        <c:scaling>
          <c:orientation val="minMax"/>
        </c:scaling>
        <c:axPos val="b"/>
        <c:numFmt formatCode="General" sourceLinked="1"/>
        <c:tickLblPos val="nextTo"/>
        <c:crossAx val="52352128"/>
        <c:crosses val="autoZero"/>
        <c:crossBetween val="midCat"/>
      </c:valAx>
      <c:valAx>
        <c:axId val="52352128"/>
        <c:scaling>
          <c:orientation val="minMax"/>
        </c:scaling>
        <c:axPos val="l"/>
        <c:majorGridlines/>
        <c:numFmt formatCode="0.000" sourceLinked="1"/>
        <c:tickLblPos val="nextTo"/>
        <c:crossAx val="52144384"/>
        <c:crosses val="autoZero"/>
        <c:crossBetween val="midCat"/>
      </c:valAx>
      <c:spPr>
        <a:noFill/>
        <a:ln w="25400">
          <a:noFill/>
        </a:ln>
      </c:spPr>
    </c:plotArea>
    <c:legend>
      <c:legendPos val="r"/>
      <c:layout>
        <c:manualLayout>
          <c:xMode val="edge"/>
          <c:yMode val="edge"/>
          <c:x val="0.77926041326319306"/>
          <c:y val="0.37920392481060361"/>
          <c:w val="0.21018549848884022"/>
          <c:h val="0.21858574907052286"/>
        </c:manualLayout>
      </c:layout>
    </c:legend>
    <c:plotVisOnly val="1"/>
    <c:dispBlanksAs val="gap"/>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238125</xdr:colOff>
      <xdr:row>9</xdr:row>
      <xdr:rowOff>66674</xdr:rowOff>
    </xdr:from>
    <xdr:to>
      <xdr:col>18</xdr:col>
      <xdr:colOff>466725</xdr:colOff>
      <xdr:row>30</xdr:row>
      <xdr:rowOff>38099</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vizedhtmlcontent.next.ecollege.com/pub/content/5f03fd6e-84a8-4190-9534-e14d1ea6e070/Final_Project_Data_Set.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62"/>
  <sheetViews>
    <sheetView tabSelected="1" workbookViewId="0"/>
  </sheetViews>
  <sheetFormatPr defaultRowHeight="15"/>
  <sheetData>
    <row r="1" spans="1:14">
      <c r="A1" s="2"/>
    </row>
    <row r="2" spans="1:14">
      <c r="A2" s="4"/>
    </row>
    <row r="3" spans="1:14" ht="15.75">
      <c r="A3" s="26" t="s">
        <v>12</v>
      </c>
      <c r="B3" s="26"/>
      <c r="C3" s="26"/>
      <c r="D3" s="26"/>
      <c r="E3" s="26"/>
      <c r="F3" s="26"/>
    </row>
    <row r="4" spans="1:14" ht="15.75">
      <c r="A4" s="26" t="s">
        <v>13</v>
      </c>
      <c r="B4" s="26"/>
      <c r="C4" s="26"/>
      <c r="D4" s="26"/>
      <c r="E4" s="26"/>
      <c r="F4" s="26"/>
    </row>
    <row r="5" spans="1:14">
      <c r="A5" s="27"/>
      <c r="B5" s="27"/>
      <c r="C5" s="27"/>
      <c r="D5" s="27"/>
      <c r="E5" s="27"/>
      <c r="F5" s="27"/>
    </row>
    <row r="6" spans="1:14" ht="25.5">
      <c r="A6" s="8" t="s">
        <v>14</v>
      </c>
      <c r="B6" s="28" t="s">
        <v>15</v>
      </c>
      <c r="C6" s="28"/>
      <c r="D6" s="28"/>
      <c r="E6" s="28"/>
      <c r="F6" s="28"/>
    </row>
    <row r="7" spans="1:14">
      <c r="A7" s="8" t="s">
        <v>16</v>
      </c>
      <c r="B7" s="28" t="s">
        <v>17</v>
      </c>
      <c r="C7" s="28"/>
      <c r="D7" s="28"/>
      <c r="E7" s="28"/>
      <c r="F7" s="28"/>
    </row>
    <row r="8" spans="1:14">
      <c r="A8" s="8" t="s">
        <v>18</v>
      </c>
      <c r="B8" s="28" t="s">
        <v>19</v>
      </c>
      <c r="C8" s="28"/>
      <c r="D8" s="28"/>
      <c r="E8" s="28"/>
      <c r="F8" s="28"/>
    </row>
    <row r="9" spans="1:14">
      <c r="A9" s="8" t="s">
        <v>20</v>
      </c>
      <c r="B9" s="25" t="s">
        <v>21</v>
      </c>
      <c r="C9" s="25"/>
      <c r="D9" s="25"/>
      <c r="E9" s="25"/>
      <c r="F9" s="25"/>
    </row>
    <row r="11" spans="1:14" ht="15.75" thickBot="1">
      <c r="A11" s="9" t="s">
        <v>22</v>
      </c>
      <c r="B11" s="9" t="s">
        <v>23</v>
      </c>
      <c r="C11" s="9" t="s">
        <v>24</v>
      </c>
      <c r="D11" s="9" t="s">
        <v>25</v>
      </c>
      <c r="E11" s="9" t="s">
        <v>26</v>
      </c>
      <c r="F11" s="9" t="s">
        <v>27</v>
      </c>
      <c r="G11" s="9" t="s">
        <v>28</v>
      </c>
      <c r="H11" s="9" t="s">
        <v>29</v>
      </c>
      <c r="I11" s="9" t="s">
        <v>30</v>
      </c>
      <c r="J11" s="9" t="s">
        <v>31</v>
      </c>
      <c r="K11" s="9" t="s">
        <v>32</v>
      </c>
      <c r="L11" s="9" t="s">
        <v>33</v>
      </c>
      <c r="M11" s="9" t="s">
        <v>34</v>
      </c>
      <c r="N11" s="9" t="s">
        <v>47</v>
      </c>
    </row>
    <row r="12" spans="1:14" ht="15.75" thickTop="1">
      <c r="A12" s="10">
        <v>1982</v>
      </c>
      <c r="B12" s="11">
        <v>1.3580000000000001</v>
      </c>
      <c r="C12" s="11">
        <v>1.3340000000000001</v>
      </c>
      <c r="D12" s="11">
        <v>1.284</v>
      </c>
      <c r="E12" s="11">
        <v>1.2250000000000001</v>
      </c>
      <c r="F12" s="11">
        <v>1.2370000000000001</v>
      </c>
      <c r="G12" s="11">
        <v>1.3089999999999999</v>
      </c>
      <c r="H12" s="11">
        <v>1.331</v>
      </c>
      <c r="I12" s="11">
        <v>1.323</v>
      </c>
      <c r="J12" s="11">
        <v>1.3069999999999999</v>
      </c>
      <c r="K12" s="11">
        <v>1.2949999999999999</v>
      </c>
      <c r="L12" s="11">
        <v>1.2829999999999999</v>
      </c>
      <c r="M12" s="11">
        <v>1.26</v>
      </c>
      <c r="N12">
        <f>AVERAGE(B12:M12)</f>
        <v>1.2955000000000001</v>
      </c>
    </row>
    <row r="13" spans="1:14">
      <c r="A13" s="10">
        <v>1983</v>
      </c>
      <c r="B13" s="11">
        <v>1.23</v>
      </c>
      <c r="C13" s="11">
        <v>1.1870000000000001</v>
      </c>
      <c r="D13" s="11">
        <v>1.1519999999999999</v>
      </c>
      <c r="E13" s="11">
        <v>1.2150000000000001</v>
      </c>
      <c r="F13" s="11">
        <v>1.2589999999999999</v>
      </c>
      <c r="G13" s="11">
        <v>1.2769999999999999</v>
      </c>
      <c r="H13" s="11">
        <v>1.288</v>
      </c>
      <c r="I13" s="11">
        <v>1.2849999999999999</v>
      </c>
      <c r="J13" s="11">
        <v>1.274</v>
      </c>
      <c r="K13" s="11">
        <v>1.2549999999999999</v>
      </c>
      <c r="L13" s="11">
        <v>1.2410000000000001</v>
      </c>
      <c r="M13" s="11">
        <v>1.2310000000000001</v>
      </c>
      <c r="N13" s="21">
        <f t="shared" ref="N13:N40" si="0">AVERAGE(B13:M13)</f>
        <v>1.2411666666666663</v>
      </c>
    </row>
    <row r="14" spans="1:14">
      <c r="A14" s="10">
        <v>1984</v>
      </c>
      <c r="B14" s="11">
        <v>1.216</v>
      </c>
      <c r="C14" s="11">
        <v>1.2090000000000001</v>
      </c>
      <c r="D14" s="11">
        <v>1.21</v>
      </c>
      <c r="E14" s="11">
        <v>1.2270000000000001</v>
      </c>
      <c r="F14" s="11">
        <v>1.236</v>
      </c>
      <c r="G14" s="11">
        <v>1.2290000000000001</v>
      </c>
      <c r="H14" s="11">
        <v>1.212</v>
      </c>
      <c r="I14" s="11">
        <v>1.196</v>
      </c>
      <c r="J14" s="11">
        <v>1.2030000000000001</v>
      </c>
      <c r="K14" s="11">
        <v>1.2090000000000001</v>
      </c>
      <c r="L14" s="11">
        <v>1.2070000000000001</v>
      </c>
      <c r="M14" s="11">
        <v>1.1930000000000001</v>
      </c>
      <c r="N14" s="21">
        <f t="shared" si="0"/>
        <v>1.2122499999999998</v>
      </c>
    </row>
    <row r="15" spans="1:14">
      <c r="A15" s="10">
        <v>1985</v>
      </c>
      <c r="B15" s="11">
        <v>1.1479999999999999</v>
      </c>
      <c r="C15" s="11">
        <v>1.131</v>
      </c>
      <c r="D15" s="11">
        <v>1.159</v>
      </c>
      <c r="E15" s="11">
        <v>1.2050000000000001</v>
      </c>
      <c r="F15" s="11">
        <v>1.2310000000000001</v>
      </c>
      <c r="G15" s="11">
        <v>1.2410000000000001</v>
      </c>
      <c r="H15" s="11">
        <v>1.242</v>
      </c>
      <c r="I15" s="11">
        <v>1.2290000000000001</v>
      </c>
      <c r="J15" s="11">
        <v>1.216</v>
      </c>
      <c r="K15" s="11">
        <v>1.204</v>
      </c>
      <c r="L15" s="11">
        <v>1.2070000000000001</v>
      </c>
      <c r="M15" s="11">
        <v>1.208</v>
      </c>
      <c r="N15" s="21">
        <f t="shared" si="0"/>
        <v>1.2017499999999999</v>
      </c>
    </row>
    <row r="16" spans="1:14">
      <c r="A16" s="10">
        <v>1986</v>
      </c>
      <c r="B16" s="11">
        <v>1.194</v>
      </c>
      <c r="C16" s="11">
        <v>1.1200000000000001</v>
      </c>
      <c r="D16" s="11">
        <v>0.98099999999999998</v>
      </c>
      <c r="E16" s="11">
        <v>0.88800000000000001</v>
      </c>
      <c r="F16" s="11">
        <v>0.92300000000000004</v>
      </c>
      <c r="G16" s="11">
        <v>0.95499999999999996</v>
      </c>
      <c r="H16" s="11">
        <v>0.89</v>
      </c>
      <c r="I16" s="11">
        <v>0.84299999999999997</v>
      </c>
      <c r="J16" s="11">
        <v>0.86</v>
      </c>
      <c r="K16" s="11">
        <v>0.83099999999999996</v>
      </c>
      <c r="L16" s="11">
        <v>0.82099999999999995</v>
      </c>
      <c r="M16" s="11">
        <v>0.82299999999999995</v>
      </c>
      <c r="N16" s="21">
        <f t="shared" si="0"/>
        <v>0.92741666666666667</v>
      </c>
    </row>
    <row r="17" spans="1:17">
      <c r="A17" s="10">
        <v>1987</v>
      </c>
      <c r="B17" s="11">
        <v>0.86199999999999999</v>
      </c>
      <c r="C17" s="11">
        <v>0.90500000000000003</v>
      </c>
      <c r="D17" s="11">
        <v>0.91200000000000003</v>
      </c>
      <c r="E17" s="11">
        <v>0.93400000000000005</v>
      </c>
      <c r="F17" s="11">
        <v>0.94099999999999995</v>
      </c>
      <c r="G17" s="11">
        <v>0.95799999999999996</v>
      </c>
      <c r="H17" s="11">
        <v>0.97099999999999997</v>
      </c>
      <c r="I17" s="11">
        <v>0.995</v>
      </c>
      <c r="J17" s="11">
        <v>0.99</v>
      </c>
      <c r="K17" s="11">
        <v>0.97599999999999998</v>
      </c>
      <c r="L17" s="11">
        <v>0.97599999999999998</v>
      </c>
      <c r="M17" s="11">
        <v>0.96099999999999997</v>
      </c>
      <c r="N17" s="21">
        <f t="shared" si="0"/>
        <v>0.94841666666666657</v>
      </c>
    </row>
    <row r="18" spans="1:17">
      <c r="A18" s="10">
        <v>1988</v>
      </c>
      <c r="B18" s="11">
        <v>0.93300000000000005</v>
      </c>
      <c r="C18" s="11">
        <v>0.91300000000000003</v>
      </c>
      <c r="D18" s="11">
        <v>0.90400000000000003</v>
      </c>
      <c r="E18" s="11">
        <v>0.93</v>
      </c>
      <c r="F18" s="11">
        <v>0.95499999999999996</v>
      </c>
      <c r="G18" s="11">
        <v>0.95499999999999996</v>
      </c>
      <c r="H18" s="11">
        <v>0.96699999999999997</v>
      </c>
      <c r="I18" s="11">
        <v>0.98699999999999999</v>
      </c>
      <c r="J18" s="11">
        <v>0.97399999999999998</v>
      </c>
      <c r="K18" s="11">
        <v>0.95699999999999996</v>
      </c>
      <c r="L18" s="11">
        <v>0.94899999999999995</v>
      </c>
      <c r="M18" s="11">
        <v>0.93</v>
      </c>
      <c r="N18" s="21">
        <f t="shared" si="0"/>
        <v>0.9461666666666666</v>
      </c>
    </row>
    <row r="19" spans="1:17">
      <c r="A19" s="10">
        <v>1989</v>
      </c>
      <c r="B19" s="11">
        <v>0.91800000000000004</v>
      </c>
      <c r="C19" s="11">
        <v>0.92600000000000005</v>
      </c>
      <c r="D19" s="11">
        <v>0.94</v>
      </c>
      <c r="E19" s="11">
        <v>1.0649999999999999</v>
      </c>
      <c r="F19" s="11">
        <v>1.119</v>
      </c>
      <c r="G19" s="11">
        <v>1.1140000000000001</v>
      </c>
      <c r="H19" s="11">
        <v>1.0920000000000001</v>
      </c>
      <c r="I19" s="11">
        <v>1.0569999999999999</v>
      </c>
      <c r="J19" s="11">
        <v>1.0289999999999999</v>
      </c>
      <c r="K19" s="11">
        <v>1.0269999999999999</v>
      </c>
      <c r="L19" s="11">
        <v>0.999</v>
      </c>
      <c r="M19" s="11">
        <v>0.98</v>
      </c>
      <c r="N19" s="21">
        <f t="shared" si="0"/>
        <v>1.0221666666666667</v>
      </c>
    </row>
    <row r="20" spans="1:17">
      <c r="A20" s="10">
        <v>1990</v>
      </c>
      <c r="B20" s="11">
        <v>1.042</v>
      </c>
      <c r="C20" s="11">
        <v>1.0369999999999999</v>
      </c>
      <c r="D20" s="11">
        <v>1.0229999999999999</v>
      </c>
      <c r="E20" s="11">
        <v>1.044</v>
      </c>
      <c r="F20" s="11">
        <v>1.0609999999999999</v>
      </c>
      <c r="G20" s="11">
        <v>1.0880000000000001</v>
      </c>
      <c r="H20" s="11">
        <v>1.0840000000000001</v>
      </c>
      <c r="I20" s="11">
        <v>1.19</v>
      </c>
      <c r="J20" s="11">
        <v>1.294</v>
      </c>
      <c r="K20" s="11">
        <v>1.3779999999999999</v>
      </c>
      <c r="L20" s="11">
        <v>1.377</v>
      </c>
      <c r="M20" s="11">
        <v>1.3540000000000001</v>
      </c>
      <c r="N20" s="21">
        <f t="shared" si="0"/>
        <v>1.1643333333333334</v>
      </c>
    </row>
    <row r="21" spans="1:17">
      <c r="A21" s="10">
        <v>1991</v>
      </c>
      <c r="B21" s="11">
        <v>1.2470000000000001</v>
      </c>
      <c r="C21" s="11">
        <v>1.143</v>
      </c>
      <c r="D21" s="11">
        <v>1.0820000000000001</v>
      </c>
      <c r="E21" s="11">
        <v>1.1040000000000001</v>
      </c>
      <c r="F21" s="11">
        <v>1.1559999999999999</v>
      </c>
      <c r="G21" s="11">
        <v>1.1599999999999999</v>
      </c>
      <c r="H21" s="11">
        <v>1.127</v>
      </c>
      <c r="I21" s="11">
        <v>1.1399999999999999</v>
      </c>
      <c r="J21" s="11">
        <v>1.143</v>
      </c>
      <c r="K21" s="11">
        <v>1.1220000000000001</v>
      </c>
      <c r="L21" s="11">
        <v>1.1339999999999999</v>
      </c>
      <c r="M21" s="11">
        <v>1.123</v>
      </c>
      <c r="N21" s="21">
        <f t="shared" si="0"/>
        <v>1.1400833333333333</v>
      </c>
    </row>
    <row r="22" spans="1:17">
      <c r="A22" s="10">
        <v>1992</v>
      </c>
      <c r="B22" s="11">
        <v>1.073</v>
      </c>
      <c r="C22" s="11">
        <v>1.054</v>
      </c>
      <c r="D22" s="11">
        <v>1.0580000000000001</v>
      </c>
      <c r="E22" s="11">
        <v>1.079</v>
      </c>
      <c r="F22" s="11">
        <v>1.1359999999999999</v>
      </c>
      <c r="G22" s="11">
        <v>1.179</v>
      </c>
      <c r="H22" s="11">
        <v>1.1739999999999999</v>
      </c>
      <c r="I22" s="11">
        <v>1.1579999999999999</v>
      </c>
      <c r="J22" s="11">
        <v>1.1579999999999999</v>
      </c>
      <c r="K22" s="11">
        <v>1.1539999999999999</v>
      </c>
      <c r="L22" s="11">
        <v>1.159</v>
      </c>
      <c r="M22" s="11">
        <v>1.1359999999999999</v>
      </c>
      <c r="N22" s="21">
        <f t="shared" si="0"/>
        <v>1.1264999999999998</v>
      </c>
    </row>
    <row r="23" spans="1:17">
      <c r="A23" s="10">
        <v>1993</v>
      </c>
      <c r="B23" s="11">
        <v>1.117</v>
      </c>
      <c r="C23" s="11">
        <v>1.1080000000000001</v>
      </c>
      <c r="D23" s="11">
        <v>1.0980000000000001</v>
      </c>
      <c r="E23" s="11">
        <v>1.1120000000000001</v>
      </c>
      <c r="F23" s="11">
        <v>1.129</v>
      </c>
      <c r="G23" s="11">
        <v>1.1299999999999999</v>
      </c>
      <c r="H23" s="11">
        <v>1.109</v>
      </c>
      <c r="I23" s="11">
        <v>1.097</v>
      </c>
      <c r="J23" s="11">
        <v>1.085</v>
      </c>
      <c r="K23" s="11">
        <v>1.127</v>
      </c>
      <c r="L23" s="11">
        <v>1.113</v>
      </c>
      <c r="M23" s="11">
        <v>1.07</v>
      </c>
      <c r="N23" s="21">
        <f t="shared" si="0"/>
        <v>1.1079166666666667</v>
      </c>
    </row>
    <row r="24" spans="1:17">
      <c r="A24" s="10">
        <v>1994</v>
      </c>
      <c r="B24" s="11">
        <v>1.0429999999999999</v>
      </c>
      <c r="C24" s="11">
        <v>1.0509999999999999</v>
      </c>
      <c r="D24" s="11">
        <v>1.0449999999999999</v>
      </c>
      <c r="E24" s="11">
        <v>1.0640000000000001</v>
      </c>
      <c r="F24" s="11">
        <v>1.08</v>
      </c>
      <c r="G24" s="11">
        <v>1.1060000000000001</v>
      </c>
      <c r="H24" s="11">
        <v>1.1359999999999999</v>
      </c>
      <c r="I24" s="11">
        <v>1.1819999999999999</v>
      </c>
      <c r="J24" s="11">
        <v>1.177</v>
      </c>
      <c r="K24" s="11">
        <v>1.1519999999999999</v>
      </c>
      <c r="L24" s="11">
        <v>1.163</v>
      </c>
      <c r="M24" s="11">
        <v>1.143</v>
      </c>
      <c r="N24" s="21">
        <f t="shared" si="0"/>
        <v>1.1118333333333332</v>
      </c>
    </row>
    <row r="25" spans="1:17">
      <c r="A25" s="10">
        <v>1995</v>
      </c>
      <c r="B25" s="11">
        <v>1.129</v>
      </c>
      <c r="C25" s="11">
        <v>1.1200000000000001</v>
      </c>
      <c r="D25" s="11">
        <v>1.115</v>
      </c>
      <c r="E25" s="11">
        <v>1.1399999999999999</v>
      </c>
      <c r="F25" s="11">
        <v>1.2</v>
      </c>
      <c r="G25" s="11">
        <v>1.226</v>
      </c>
      <c r="H25" s="11">
        <v>1.1950000000000001</v>
      </c>
      <c r="I25" s="11">
        <v>1.1639999999999999</v>
      </c>
      <c r="J25" s="11">
        <v>1.1479999999999999</v>
      </c>
      <c r="K25" s="11">
        <v>1.127</v>
      </c>
      <c r="L25" s="11">
        <v>1.101</v>
      </c>
      <c r="M25" s="11">
        <v>1.101</v>
      </c>
      <c r="N25" s="21">
        <f t="shared" si="0"/>
        <v>1.1471666666666664</v>
      </c>
    </row>
    <row r="26" spans="1:17">
      <c r="A26" s="10">
        <v>1996</v>
      </c>
      <c r="B26" s="11">
        <v>1.129</v>
      </c>
      <c r="C26" s="11">
        <v>1.1240000000000001</v>
      </c>
      <c r="D26" s="11">
        <v>1.1619999999999999</v>
      </c>
      <c r="E26" s="11">
        <v>1.2509999999999999</v>
      </c>
      <c r="F26" s="11">
        <v>1.323</v>
      </c>
      <c r="G26" s="11">
        <v>1.2989999999999999</v>
      </c>
      <c r="H26" s="11">
        <v>1.272</v>
      </c>
      <c r="I26" s="11">
        <v>1.24</v>
      </c>
      <c r="J26" s="11">
        <v>1.234</v>
      </c>
      <c r="K26" s="11">
        <v>1.2270000000000001</v>
      </c>
      <c r="L26" s="11">
        <v>1.25</v>
      </c>
      <c r="M26" s="11">
        <v>1.26</v>
      </c>
      <c r="N26" s="21">
        <f t="shared" si="0"/>
        <v>1.2309166666666667</v>
      </c>
      <c r="O26" s="7"/>
      <c r="P26" s="7"/>
      <c r="Q26" s="7"/>
    </row>
    <row r="27" spans="1:17">
      <c r="A27" s="10">
        <v>1997</v>
      </c>
      <c r="B27" s="11">
        <v>1.2609999999999999</v>
      </c>
      <c r="C27" s="11">
        <v>1.2549999999999999</v>
      </c>
      <c r="D27" s="11">
        <v>1.2350000000000001</v>
      </c>
      <c r="E27" s="11">
        <v>1.2310000000000001</v>
      </c>
      <c r="F27" s="11">
        <v>1.226</v>
      </c>
      <c r="G27" s="11">
        <v>1.2290000000000001</v>
      </c>
      <c r="H27" s="11">
        <v>1.2050000000000001</v>
      </c>
      <c r="I27" s="11">
        <v>1.2529999999999999</v>
      </c>
      <c r="J27" s="11">
        <v>1.2769999999999999</v>
      </c>
      <c r="K27" s="11">
        <v>1.242</v>
      </c>
      <c r="L27" s="11">
        <v>1.2130000000000001</v>
      </c>
      <c r="M27" s="11">
        <v>1.177</v>
      </c>
      <c r="N27" s="21">
        <f t="shared" si="0"/>
        <v>1.2336666666666665</v>
      </c>
      <c r="O27" s="7"/>
      <c r="P27" s="7"/>
      <c r="Q27" s="7"/>
    </row>
    <row r="28" spans="1:17">
      <c r="A28" s="10">
        <v>1998</v>
      </c>
      <c r="B28" s="11">
        <v>1.131</v>
      </c>
      <c r="C28" s="11">
        <v>1.0820000000000001</v>
      </c>
      <c r="D28" s="11">
        <v>1.0409999999999999</v>
      </c>
      <c r="E28" s="11">
        <v>1.052</v>
      </c>
      <c r="F28" s="11">
        <v>1.0920000000000001</v>
      </c>
      <c r="G28" s="11">
        <v>1.0940000000000001</v>
      </c>
      <c r="H28" s="11">
        <v>1.079</v>
      </c>
      <c r="I28" s="11">
        <v>1.052</v>
      </c>
      <c r="J28" s="11">
        <v>1.0329999999999999</v>
      </c>
      <c r="K28" s="11">
        <v>1.042</v>
      </c>
      <c r="L28" s="11">
        <v>1.028</v>
      </c>
      <c r="M28" s="11">
        <v>0.98599999999999999</v>
      </c>
      <c r="N28" s="21">
        <f t="shared" si="0"/>
        <v>1.0593333333333332</v>
      </c>
      <c r="O28" s="7"/>
      <c r="P28" s="7"/>
      <c r="Q28" s="7"/>
    </row>
    <row r="29" spans="1:17">
      <c r="A29" s="10">
        <v>1999</v>
      </c>
      <c r="B29" s="11">
        <v>0.97199999999999998</v>
      </c>
      <c r="C29" s="11">
        <v>0.95499999999999996</v>
      </c>
      <c r="D29" s="11">
        <v>0.99099999999999999</v>
      </c>
      <c r="E29" s="11">
        <v>1.177</v>
      </c>
      <c r="F29" s="11">
        <v>1.1779999999999999</v>
      </c>
      <c r="G29" s="11">
        <v>1.1479999999999999</v>
      </c>
      <c r="H29" s="11">
        <v>1.1890000000000001</v>
      </c>
      <c r="I29" s="11">
        <v>1.2549999999999999</v>
      </c>
      <c r="J29" s="11">
        <v>1.28</v>
      </c>
      <c r="K29" s="11">
        <v>1.274</v>
      </c>
      <c r="L29" s="11">
        <v>1.264</v>
      </c>
      <c r="M29" s="11">
        <v>1.298</v>
      </c>
      <c r="N29" s="21">
        <f t="shared" si="0"/>
        <v>1.1650833333333332</v>
      </c>
      <c r="O29" s="7"/>
      <c r="P29" s="7"/>
      <c r="Q29" s="7"/>
    </row>
    <row r="30" spans="1:17">
      <c r="A30" s="10">
        <v>2000</v>
      </c>
      <c r="B30" s="11">
        <v>1.3009999999999999</v>
      </c>
      <c r="C30" s="11">
        <v>1.369</v>
      </c>
      <c r="D30" s="11">
        <v>1.5409999999999999</v>
      </c>
      <c r="E30" s="11">
        <v>1.506</v>
      </c>
      <c r="F30" s="11">
        <v>1.498</v>
      </c>
      <c r="G30" s="11">
        <v>1.617</v>
      </c>
      <c r="H30" s="11">
        <v>1.593</v>
      </c>
      <c r="I30" s="11">
        <v>1.51</v>
      </c>
      <c r="J30" s="11">
        <v>1.5820000000000001</v>
      </c>
      <c r="K30" s="11">
        <v>1.5589999999999999</v>
      </c>
      <c r="L30" s="11">
        <v>1.5549999999999999</v>
      </c>
      <c r="M30" s="11">
        <v>1.4890000000000001</v>
      </c>
      <c r="N30" s="21">
        <f t="shared" si="0"/>
        <v>1.51</v>
      </c>
      <c r="O30" s="7"/>
      <c r="P30" s="7"/>
      <c r="Q30" s="7"/>
    </row>
    <row r="31" spans="1:17">
      <c r="A31" s="10">
        <v>2001</v>
      </c>
      <c r="B31" s="11">
        <v>1.472</v>
      </c>
      <c r="C31" s="11">
        <v>1.484</v>
      </c>
      <c r="D31" s="11">
        <v>1.4470000000000001</v>
      </c>
      <c r="E31" s="11">
        <v>1.5640000000000001</v>
      </c>
      <c r="F31" s="11">
        <v>1.7290000000000001</v>
      </c>
      <c r="G31" s="11">
        <v>1.64</v>
      </c>
      <c r="H31" s="11">
        <v>1.482</v>
      </c>
      <c r="I31" s="11">
        <v>1.427</v>
      </c>
      <c r="J31" s="11">
        <v>1.5309999999999999</v>
      </c>
      <c r="K31" s="11">
        <v>1.3620000000000001</v>
      </c>
      <c r="L31" s="11">
        <v>1.2629999999999999</v>
      </c>
      <c r="M31" s="11">
        <v>1.131</v>
      </c>
      <c r="N31" s="21">
        <f t="shared" si="0"/>
        <v>1.4610000000000001</v>
      </c>
      <c r="O31" s="7"/>
      <c r="P31" s="7"/>
      <c r="Q31" s="7"/>
    </row>
    <row r="32" spans="1:17">
      <c r="A32" s="10">
        <v>2002</v>
      </c>
      <c r="B32" s="11">
        <v>1.139</v>
      </c>
      <c r="C32" s="11">
        <v>1.1299999999999999</v>
      </c>
      <c r="D32" s="11">
        <v>1.2410000000000001</v>
      </c>
      <c r="E32" s="11">
        <v>1.407</v>
      </c>
      <c r="F32" s="11">
        <v>1.421</v>
      </c>
      <c r="G32" s="11">
        <v>1.4039999999999999</v>
      </c>
      <c r="H32" s="11">
        <v>1.4119999999999999</v>
      </c>
      <c r="I32" s="11">
        <v>1.423</v>
      </c>
      <c r="J32" s="11">
        <v>1.4219999999999999</v>
      </c>
      <c r="K32" s="11">
        <v>1.4490000000000001</v>
      </c>
      <c r="L32" s="11">
        <v>1.448</v>
      </c>
      <c r="M32" s="11">
        <v>1.3939999999999999</v>
      </c>
      <c r="N32" s="21">
        <f t="shared" si="0"/>
        <v>1.3574999999999999</v>
      </c>
      <c r="O32" s="7"/>
      <c r="P32" s="7"/>
      <c r="Q32" s="7"/>
    </row>
    <row r="33" spans="1:17">
      <c r="A33" s="10">
        <v>2003</v>
      </c>
      <c r="B33" s="11">
        <v>1.4730000000000001</v>
      </c>
      <c r="C33" s="11">
        <v>1.641</v>
      </c>
      <c r="D33" s="11">
        <v>1.748</v>
      </c>
      <c r="E33" s="11">
        <v>1.659</v>
      </c>
      <c r="F33" s="11">
        <v>1.542</v>
      </c>
      <c r="G33" s="11">
        <v>1.514</v>
      </c>
      <c r="H33" s="11">
        <v>1.524</v>
      </c>
      <c r="I33" s="11">
        <v>1.6279999999999999</v>
      </c>
      <c r="J33" s="11">
        <v>1.728</v>
      </c>
      <c r="K33" s="11">
        <v>1.603</v>
      </c>
      <c r="L33" s="11">
        <v>1.5349999999999999</v>
      </c>
      <c r="M33" s="11">
        <v>1.494</v>
      </c>
      <c r="N33" s="21">
        <f t="shared" si="0"/>
        <v>1.5907499999999999</v>
      </c>
      <c r="O33" s="7"/>
      <c r="P33" s="7"/>
      <c r="Q33" s="7"/>
    </row>
    <row r="34" spans="1:17">
      <c r="A34" s="10">
        <v>2004</v>
      </c>
      <c r="B34" s="11">
        <v>1.5920000000000001</v>
      </c>
      <c r="C34" s="11">
        <v>1.6719999999999999</v>
      </c>
      <c r="D34" s="11">
        <v>1.766</v>
      </c>
      <c r="E34" s="11">
        <v>1.833</v>
      </c>
      <c r="F34" s="11">
        <v>2.0089999999999999</v>
      </c>
      <c r="G34" s="11">
        <v>2.0409999999999999</v>
      </c>
      <c r="H34" s="11">
        <v>1.9390000000000001</v>
      </c>
      <c r="I34" s="11">
        <v>1.8979999999999999</v>
      </c>
      <c r="J34" s="11">
        <v>1.891</v>
      </c>
      <c r="K34" s="11">
        <v>2.0289999999999999</v>
      </c>
      <c r="L34" s="11">
        <v>2.0099999999999998</v>
      </c>
      <c r="M34" s="11">
        <v>1.8819999999999999</v>
      </c>
      <c r="N34" s="21">
        <f t="shared" si="0"/>
        <v>1.8801666666666668</v>
      </c>
      <c r="O34" s="7"/>
      <c r="P34" s="7"/>
      <c r="Q34" s="7"/>
    </row>
    <row r="35" spans="1:17">
      <c r="A35" s="10">
        <v>2005</v>
      </c>
      <c r="B35" s="11">
        <v>1.823</v>
      </c>
      <c r="C35" s="11">
        <v>1.9179999999999999</v>
      </c>
      <c r="D35" s="11">
        <v>2.0649999999999999</v>
      </c>
      <c r="E35" s="11">
        <v>2.2829999999999999</v>
      </c>
      <c r="F35" s="11">
        <v>2.2160000000000002</v>
      </c>
      <c r="G35" s="11">
        <v>2.1760000000000002</v>
      </c>
      <c r="H35" s="11">
        <v>2.3159999999999998</v>
      </c>
      <c r="I35" s="11">
        <v>2.5059999999999998</v>
      </c>
      <c r="J35" s="11">
        <v>2.927</v>
      </c>
      <c r="K35" s="11">
        <v>2.7850000000000001</v>
      </c>
      <c r="L35" s="11">
        <v>2.343</v>
      </c>
      <c r="M35" s="11">
        <v>2.1859999999999999</v>
      </c>
      <c r="N35" s="21">
        <f t="shared" si="0"/>
        <v>2.2953333333333332</v>
      </c>
      <c r="O35" s="7"/>
      <c r="P35" s="7"/>
      <c r="Q35" s="7"/>
    </row>
    <row r="36" spans="1:17">
      <c r="A36" s="10">
        <v>2006</v>
      </c>
      <c r="B36" s="11">
        <v>2.3149999999999999</v>
      </c>
      <c r="C36" s="11">
        <v>2.31</v>
      </c>
      <c r="D36" s="11">
        <v>2.4009999999999998</v>
      </c>
      <c r="E36" s="11">
        <v>2.7570000000000001</v>
      </c>
      <c r="F36" s="11">
        <v>2.9470000000000001</v>
      </c>
      <c r="G36" s="11">
        <v>2.9169999999999998</v>
      </c>
      <c r="H36" s="11">
        <v>2.9990000000000001</v>
      </c>
      <c r="I36" s="11">
        <v>2.9849999999999999</v>
      </c>
      <c r="J36" s="11">
        <v>2.589</v>
      </c>
      <c r="K36" s="11">
        <v>2.2719999999999998</v>
      </c>
      <c r="L36" s="11">
        <v>2.2410000000000001</v>
      </c>
      <c r="M36" s="11">
        <v>2.3340000000000001</v>
      </c>
      <c r="N36" s="21">
        <f t="shared" si="0"/>
        <v>2.5889166666666665</v>
      </c>
      <c r="O36" s="7"/>
      <c r="P36" s="7"/>
      <c r="Q36" s="7"/>
    </row>
    <row r="37" spans="1:17">
      <c r="A37" s="10">
        <v>2007</v>
      </c>
      <c r="B37" s="11">
        <v>2.274</v>
      </c>
      <c r="C37" s="11">
        <v>2.2850000000000001</v>
      </c>
      <c r="D37" s="11">
        <v>2.5920000000000001</v>
      </c>
      <c r="E37" s="11">
        <v>2.86</v>
      </c>
      <c r="F37" s="11">
        <v>3.13</v>
      </c>
      <c r="G37" s="11">
        <v>3.052</v>
      </c>
      <c r="H37" s="11">
        <v>2.9609999999999999</v>
      </c>
      <c r="I37" s="11">
        <v>2.782</v>
      </c>
      <c r="J37" s="11">
        <v>2.7890000000000001</v>
      </c>
      <c r="K37" s="11">
        <v>2.7930000000000001</v>
      </c>
      <c r="L37" s="11">
        <v>3.069</v>
      </c>
      <c r="M37" s="11">
        <v>3.02</v>
      </c>
      <c r="N37" s="21">
        <f t="shared" si="0"/>
        <v>2.8005833333333334</v>
      </c>
      <c r="O37" s="7"/>
      <c r="P37" s="7"/>
      <c r="Q37" s="7"/>
    </row>
    <row r="38" spans="1:17">
      <c r="A38" s="10">
        <v>2008</v>
      </c>
      <c r="B38" s="11">
        <v>3.0470000000000002</v>
      </c>
      <c r="C38" s="11">
        <v>3.0329999999999999</v>
      </c>
      <c r="D38" s="11">
        <v>3.258</v>
      </c>
      <c r="E38" s="11">
        <v>3.4409999999999998</v>
      </c>
      <c r="F38" s="11">
        <v>3.7639999999999998</v>
      </c>
      <c r="G38" s="11">
        <v>4.0650000000000004</v>
      </c>
      <c r="H38" s="11">
        <v>4.09</v>
      </c>
      <c r="I38" s="11">
        <v>3.786</v>
      </c>
      <c r="J38" s="11">
        <v>3.698</v>
      </c>
      <c r="K38" s="11">
        <v>3.173</v>
      </c>
      <c r="L38" s="11">
        <v>2.1509999999999998</v>
      </c>
      <c r="M38" s="11">
        <v>1.6890000000000001</v>
      </c>
      <c r="N38" s="21">
        <f t="shared" si="0"/>
        <v>3.2662499999999999</v>
      </c>
      <c r="O38" s="7"/>
      <c r="P38" s="7"/>
      <c r="Q38" s="7"/>
    </row>
    <row r="39" spans="1:17">
      <c r="A39" s="10">
        <v>2009</v>
      </c>
      <c r="B39" s="11">
        <v>1.7869999999999999</v>
      </c>
      <c r="C39" s="11">
        <v>1.9279999999999999</v>
      </c>
      <c r="D39" s="11">
        <v>1.9490000000000001</v>
      </c>
      <c r="E39" s="11">
        <v>2.056</v>
      </c>
      <c r="F39" s="11">
        <v>2.2650000000000001</v>
      </c>
      <c r="G39" s="11">
        <v>2.6309999999999998</v>
      </c>
      <c r="H39" s="11">
        <v>2.5430000000000001</v>
      </c>
      <c r="I39" s="11">
        <v>2.6269999999999998</v>
      </c>
      <c r="J39" s="11">
        <v>2.5739999999999998</v>
      </c>
      <c r="K39" s="11">
        <v>2.5609999999999999</v>
      </c>
      <c r="L39" s="11">
        <v>2.66</v>
      </c>
      <c r="M39" s="11">
        <v>2.621</v>
      </c>
      <c r="N39" s="21">
        <f t="shared" si="0"/>
        <v>2.3501666666666665</v>
      </c>
      <c r="O39" s="7"/>
      <c r="P39" s="7"/>
      <c r="Q39" s="7"/>
    </row>
    <row r="40" spans="1:17">
      <c r="A40" s="10">
        <v>2010</v>
      </c>
      <c r="B40" s="11">
        <v>2.7309999999999999</v>
      </c>
      <c r="C40" s="11">
        <v>2.6589999999999998</v>
      </c>
      <c r="D40" s="11">
        <v>2.78</v>
      </c>
      <c r="E40" s="11">
        <v>2.8580000000000001</v>
      </c>
      <c r="F40" s="11">
        <v>2.8690000000000002</v>
      </c>
      <c r="G40" s="11">
        <v>2.7360000000000002</v>
      </c>
      <c r="H40" s="11">
        <v>2.7360000000000002</v>
      </c>
      <c r="I40" s="11">
        <v>2.7450000000000001</v>
      </c>
      <c r="J40" s="11">
        <v>2.7040000000000002</v>
      </c>
      <c r="K40" s="11">
        <v>2.7949999999999999</v>
      </c>
      <c r="L40" s="11">
        <v>2.8519999999999999</v>
      </c>
      <c r="M40" s="11">
        <v>2.9849999999999999</v>
      </c>
      <c r="N40" s="21">
        <f t="shared" si="0"/>
        <v>2.7875000000000001</v>
      </c>
      <c r="O40" s="7"/>
      <c r="P40" s="7"/>
      <c r="Q40" s="7"/>
    </row>
    <row r="41" spans="1:17">
      <c r="A41" s="10">
        <v>2011</v>
      </c>
      <c r="B41" s="11">
        <v>3.0910000000000002</v>
      </c>
      <c r="C41" s="11">
        <v>3.1669999999999998</v>
      </c>
      <c r="N41" s="21">
        <f>AVERAGE(B41:M41)</f>
        <v>3.129</v>
      </c>
      <c r="O41" s="7"/>
      <c r="P41" s="7"/>
      <c r="Q41" s="7"/>
    </row>
    <row r="42" spans="1:17">
      <c r="N42" s="24"/>
      <c r="O42" s="24"/>
      <c r="P42" s="24"/>
      <c r="Q42" s="24"/>
    </row>
    <row r="43" spans="1:17" ht="15.75">
      <c r="A43" s="1" t="s">
        <v>0</v>
      </c>
    </row>
    <row r="44" spans="1:17">
      <c r="A44" s="3" t="s">
        <v>1</v>
      </c>
    </row>
    <row r="45" spans="1:17">
      <c r="A45" s="2" t="s">
        <v>2</v>
      </c>
    </row>
    <row r="46" spans="1:17">
      <c r="A46" s="5" t="s">
        <v>3</v>
      </c>
    </row>
    <row r="47" spans="1:17" s="23" customFormat="1">
      <c r="A47" s="5"/>
    </row>
    <row r="48" spans="1:17" s="23" customFormat="1">
      <c r="A48" s="5"/>
      <c r="B48" s="23" t="s">
        <v>48</v>
      </c>
    </row>
    <row r="49" spans="1:2" s="23" customFormat="1">
      <c r="A49" s="5"/>
    </row>
    <row r="50" spans="1:2">
      <c r="A50" s="5" t="s">
        <v>4</v>
      </c>
    </row>
    <row r="51" spans="1:2" s="23" customFormat="1">
      <c r="A51" s="5"/>
    </row>
    <row r="52" spans="1:2" s="23" customFormat="1">
      <c r="A52" s="5"/>
      <c r="B52" s="23" t="s">
        <v>67</v>
      </c>
    </row>
    <row r="53" spans="1:2" s="23" customFormat="1">
      <c r="A53" s="5"/>
    </row>
    <row r="54" spans="1:2">
      <c r="A54" s="5" t="s">
        <v>5</v>
      </c>
    </row>
    <row r="55" spans="1:2">
      <c r="A55" s="6" t="s">
        <v>6</v>
      </c>
    </row>
    <row r="56" spans="1:2">
      <c r="A56" s="6" t="s">
        <v>7</v>
      </c>
    </row>
    <row r="57" spans="1:2">
      <c r="A57" s="6" t="s">
        <v>8</v>
      </c>
    </row>
    <row r="58" spans="1:2">
      <c r="A58" s="6" t="s">
        <v>9</v>
      </c>
    </row>
    <row r="59" spans="1:2">
      <c r="A59" s="6" t="s">
        <v>10</v>
      </c>
    </row>
    <row r="60" spans="1:2">
      <c r="A60" s="6" t="s">
        <v>11</v>
      </c>
    </row>
    <row r="61" spans="1:2">
      <c r="A61" s="4"/>
    </row>
    <row r="62" spans="1:2">
      <c r="A62" s="4"/>
      <c r="B62" s="23" t="s">
        <v>66</v>
      </c>
    </row>
  </sheetData>
  <mergeCells count="8">
    <mergeCell ref="N42:Q42"/>
    <mergeCell ref="B9:F9"/>
    <mergeCell ref="A3:F3"/>
    <mergeCell ref="A4:F4"/>
    <mergeCell ref="A5:F5"/>
    <mergeCell ref="B6:F6"/>
    <mergeCell ref="B7:F7"/>
    <mergeCell ref="B8:F8"/>
  </mergeCells>
  <hyperlinks>
    <hyperlink ref="A44" r:id="rId1" display="http://vizedhtmlcontent.next.ecollege.com/pub/content/5f03fd6e-84a8-4190-9534-e14d1ea6e070/Final_Project_Data_Set.xlsx"/>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dimension ref="A1:J76"/>
  <sheetViews>
    <sheetView workbookViewId="0"/>
  </sheetViews>
  <sheetFormatPr defaultRowHeight="15"/>
  <cols>
    <col min="3" max="3" width="9.140625" style="20"/>
    <col min="4" max="4" width="13.5703125" style="20" customWidth="1"/>
    <col min="5" max="5" width="9.140625" style="22"/>
    <col min="6" max="6" width="20.28515625" style="22" customWidth="1"/>
    <col min="7" max="7" width="10.42578125" customWidth="1"/>
  </cols>
  <sheetData>
    <row r="1" spans="1:10" s="15" customFormat="1" ht="38.25" customHeight="1">
      <c r="A1" s="34"/>
      <c r="B1" s="34"/>
      <c r="C1" s="35" t="s">
        <v>50</v>
      </c>
      <c r="D1" s="35" t="s">
        <v>51</v>
      </c>
      <c r="E1" s="35" t="s">
        <v>54</v>
      </c>
      <c r="F1" s="35" t="s">
        <v>55</v>
      </c>
      <c r="G1" s="35"/>
      <c r="H1" s="34"/>
      <c r="I1" s="36" t="s">
        <v>42</v>
      </c>
      <c r="J1" s="36"/>
    </row>
    <row r="2" spans="1:10" ht="16.5">
      <c r="A2" s="35" t="s">
        <v>35</v>
      </c>
      <c r="B2" s="35" t="s">
        <v>36</v>
      </c>
      <c r="C2" s="35" t="s">
        <v>52</v>
      </c>
      <c r="D2" s="35" t="s">
        <v>53</v>
      </c>
      <c r="E2" s="35" t="s">
        <v>38</v>
      </c>
      <c r="F2" s="35" t="s">
        <v>37</v>
      </c>
      <c r="G2" s="35" t="s">
        <v>49</v>
      </c>
      <c r="H2" s="35" t="s">
        <v>39</v>
      </c>
      <c r="I2" s="35" t="s">
        <v>40</v>
      </c>
      <c r="J2" s="35" t="s">
        <v>41</v>
      </c>
    </row>
    <row r="3" spans="1:10">
      <c r="A3" s="16">
        <v>1982</v>
      </c>
      <c r="B3" s="17">
        <v>1.2955000000000001</v>
      </c>
      <c r="C3" s="17">
        <f>A3-1996.5</f>
        <v>-14.5</v>
      </c>
      <c r="D3" s="17">
        <f>C3^2</f>
        <v>210.25</v>
      </c>
      <c r="E3" s="17">
        <f>B3-1.577</f>
        <v>-0.28149999999999986</v>
      </c>
      <c r="F3" s="17">
        <f>C3*E3</f>
        <v>4.0817499999999978</v>
      </c>
      <c r="G3" s="17">
        <f>0.0647*(A3)-127.643</f>
        <v>0.59239999999999782</v>
      </c>
      <c r="H3" s="17">
        <f>G3-B3</f>
        <v>-0.70310000000000228</v>
      </c>
      <c r="I3" s="17">
        <f>G3-TINV(0.05,30-2)*STEYX($B$3:$B$32,$A$3:$A$32)*SQRT(1/30+(A3-AVERAGE($A$3:$A$32))^2/DEVSQ($A$3:$A$32))</f>
        <v>0.28545423495552996</v>
      </c>
      <c r="J3" s="17">
        <f>G3+TINV(0.05,30-2)*STEYX($B$3:$B$32,$A$3:$A$32)*SQRT(1/30+(A3-AVERAGE($A$3:$A$32))^2/DEVSQ($A$3:$A$32))</f>
        <v>0.89934576504446562</v>
      </c>
    </row>
    <row r="4" spans="1:10">
      <c r="A4" s="16">
        <v>1983</v>
      </c>
      <c r="B4" s="17">
        <v>1.2411666666666663</v>
      </c>
      <c r="C4" s="17">
        <f t="shared" ref="C4:C32" si="0">A4-1996.5</f>
        <v>-13.5</v>
      </c>
      <c r="D4" s="17">
        <f t="shared" ref="D4:D32" si="1">C4^2</f>
        <v>182.25</v>
      </c>
      <c r="E4" s="17">
        <f t="shared" ref="E4:E32" si="2">B4-1.577</f>
        <v>-0.33583333333333365</v>
      </c>
      <c r="F4" s="17">
        <f t="shared" ref="F4:F32" si="3">C4*E4</f>
        <v>4.5337500000000039</v>
      </c>
      <c r="G4" s="17">
        <f t="shared" ref="G4:G32" si="4">0.0647*(A4)-127.6435</f>
        <v>0.6565999999999832</v>
      </c>
      <c r="H4" s="17">
        <f t="shared" ref="H4:H32" si="5">G4-B4</f>
        <v>-0.58456666666668311</v>
      </c>
      <c r="I4" s="17">
        <f t="shared" ref="I4:I32" si="6">G4-TINV(0.05,30-2)*STEYX($B$3:$B$32,$A$3:$A$32)*SQRT(1/30+(A4-AVERAGE($A$3:$A$32))^2/DEVSQ($A$3:$A$32))</f>
        <v>0.36511272243433446</v>
      </c>
      <c r="J4" s="17">
        <f t="shared" ref="J4:J32" si="7">G4+TINV(0.05,30-2)*STEYX($B$3:$B$32,$A$3:$A$32)*SQRT(1/30+(A4-AVERAGE($A$3:$A$32))^2/DEVSQ($A$3:$A$32))</f>
        <v>0.94808727756563194</v>
      </c>
    </row>
    <row r="5" spans="1:10">
      <c r="A5" s="16">
        <v>1984</v>
      </c>
      <c r="B5" s="17">
        <v>1.2122499999999998</v>
      </c>
      <c r="C5" s="17">
        <f t="shared" si="0"/>
        <v>-12.5</v>
      </c>
      <c r="D5" s="17">
        <f t="shared" si="1"/>
        <v>156.25</v>
      </c>
      <c r="E5" s="17">
        <f t="shared" si="2"/>
        <v>-0.36475000000000013</v>
      </c>
      <c r="F5" s="17">
        <f t="shared" si="3"/>
        <v>4.559375000000002</v>
      </c>
      <c r="G5" s="17">
        <f t="shared" si="4"/>
        <v>0.72129999999997096</v>
      </c>
      <c r="H5" s="17">
        <f t="shared" si="5"/>
        <v>-0.49095000000002886</v>
      </c>
      <c r="I5" s="17">
        <f t="shared" si="6"/>
        <v>0.44494019884684061</v>
      </c>
      <c r="J5" s="17">
        <f t="shared" si="7"/>
        <v>0.99765980115310127</v>
      </c>
    </row>
    <row r="6" spans="1:10">
      <c r="A6" s="16">
        <v>1985</v>
      </c>
      <c r="B6" s="17">
        <v>1.2017499999999999</v>
      </c>
      <c r="C6" s="17">
        <f t="shared" si="0"/>
        <v>-11.5</v>
      </c>
      <c r="D6" s="17">
        <f t="shared" si="1"/>
        <v>132.25</v>
      </c>
      <c r="E6" s="17">
        <f t="shared" si="2"/>
        <v>-0.37525000000000008</v>
      </c>
      <c r="F6" s="17">
        <f t="shared" si="3"/>
        <v>4.3153750000000013</v>
      </c>
      <c r="G6" s="17">
        <f t="shared" si="4"/>
        <v>0.78599999999998715</v>
      </c>
      <c r="H6" s="17">
        <f t="shared" si="5"/>
        <v>-0.41575000000001272</v>
      </c>
      <c r="I6" s="17">
        <f t="shared" si="6"/>
        <v>0.52437923857034408</v>
      </c>
      <c r="J6" s="17">
        <f t="shared" si="7"/>
        <v>1.0476207614296302</v>
      </c>
    </row>
    <row r="7" spans="1:10">
      <c r="A7" s="16">
        <v>1986</v>
      </c>
      <c r="B7" s="17">
        <v>0.92741666666666667</v>
      </c>
      <c r="C7" s="17">
        <f t="shared" si="0"/>
        <v>-10.5</v>
      </c>
      <c r="D7" s="17">
        <f t="shared" si="1"/>
        <v>110.25</v>
      </c>
      <c r="E7" s="17">
        <f t="shared" si="2"/>
        <v>-0.64958333333333329</v>
      </c>
      <c r="F7" s="17">
        <f t="shared" si="3"/>
        <v>6.8206249999999997</v>
      </c>
      <c r="G7" s="17">
        <f t="shared" si="4"/>
        <v>0.85069999999997492</v>
      </c>
      <c r="H7" s="17">
        <f t="shared" si="5"/>
        <v>-7.6716666666691746E-2</v>
      </c>
      <c r="I7" s="17">
        <f t="shared" si="6"/>
        <v>0.60336039068614289</v>
      </c>
      <c r="J7" s="17">
        <f t="shared" si="7"/>
        <v>1.098039609313807</v>
      </c>
    </row>
    <row r="8" spans="1:10">
      <c r="A8" s="16">
        <v>1987</v>
      </c>
      <c r="B8" s="17">
        <v>0.94841666666666657</v>
      </c>
      <c r="C8" s="17">
        <f t="shared" si="0"/>
        <v>-9.5</v>
      </c>
      <c r="D8" s="17">
        <f t="shared" si="1"/>
        <v>90.25</v>
      </c>
      <c r="E8" s="17">
        <f t="shared" si="2"/>
        <v>-0.62858333333333338</v>
      </c>
      <c r="F8" s="17">
        <f t="shared" si="3"/>
        <v>5.971541666666667</v>
      </c>
      <c r="G8" s="17">
        <f t="shared" si="4"/>
        <v>0.91539999999999111</v>
      </c>
      <c r="H8" s="17">
        <f t="shared" si="5"/>
        <v>-3.3016666666675465E-2</v>
      </c>
      <c r="I8" s="17">
        <f t="shared" si="6"/>
        <v>0.68179966124408065</v>
      </c>
      <c r="J8" s="17">
        <f t="shared" si="7"/>
        <v>1.1490003387559016</v>
      </c>
    </row>
    <row r="9" spans="1:10">
      <c r="A9" s="16">
        <v>1988</v>
      </c>
      <c r="B9" s="17">
        <v>0.9461666666666666</v>
      </c>
      <c r="C9" s="17">
        <f t="shared" si="0"/>
        <v>-8.5</v>
      </c>
      <c r="D9" s="17">
        <f t="shared" si="1"/>
        <v>72.25</v>
      </c>
      <c r="E9" s="17">
        <f t="shared" si="2"/>
        <v>-0.63083333333333336</v>
      </c>
      <c r="F9" s="17">
        <f t="shared" si="3"/>
        <v>5.3620833333333335</v>
      </c>
      <c r="G9" s="17">
        <f t="shared" si="4"/>
        <v>0.98009999999997888</v>
      </c>
      <c r="H9" s="17">
        <f t="shared" si="5"/>
        <v>3.3933333333312277E-2</v>
      </c>
      <c r="I9" s="17">
        <f t="shared" si="6"/>
        <v>0.75959573563056249</v>
      </c>
      <c r="J9" s="17">
        <f t="shared" si="7"/>
        <v>1.2006042643693953</v>
      </c>
    </row>
    <row r="10" spans="1:10">
      <c r="A10" s="16">
        <v>1989</v>
      </c>
      <c r="B10" s="17">
        <v>1.0221666666666667</v>
      </c>
      <c r="C10" s="17">
        <f t="shared" si="0"/>
        <v>-7.5</v>
      </c>
      <c r="D10" s="17">
        <f t="shared" si="1"/>
        <v>56.25</v>
      </c>
      <c r="E10" s="17">
        <f t="shared" si="2"/>
        <v>-0.55483333333333329</v>
      </c>
      <c r="F10" s="17">
        <f t="shared" si="3"/>
        <v>4.1612499999999999</v>
      </c>
      <c r="G10" s="17">
        <f t="shared" si="4"/>
        <v>1.0447999999999951</v>
      </c>
      <c r="H10" s="17">
        <f t="shared" si="5"/>
        <v>2.2633333333328398E-2</v>
      </c>
      <c r="I10" s="17">
        <f t="shared" si="6"/>
        <v>0.83662718873449105</v>
      </c>
      <c r="J10" s="17">
        <f t="shared" si="7"/>
        <v>1.252972811265499</v>
      </c>
    </row>
    <row r="11" spans="1:10">
      <c r="A11" s="16">
        <v>1990</v>
      </c>
      <c r="B11" s="17">
        <v>1.1643333333333334</v>
      </c>
      <c r="C11" s="17">
        <f t="shared" si="0"/>
        <v>-6.5</v>
      </c>
      <c r="D11" s="17">
        <f t="shared" si="1"/>
        <v>42.25</v>
      </c>
      <c r="E11" s="17">
        <f t="shared" si="2"/>
        <v>-0.41266666666666652</v>
      </c>
      <c r="F11" s="17">
        <f t="shared" si="3"/>
        <v>2.6823333333333323</v>
      </c>
      <c r="G11" s="17">
        <f t="shared" si="4"/>
        <v>1.1094999999999828</v>
      </c>
      <c r="H11" s="17">
        <f t="shared" si="5"/>
        <v>-5.4833333333350609E-2</v>
      </c>
      <c r="I11" s="17">
        <f t="shared" si="6"/>
        <v>0.91275019821575454</v>
      </c>
      <c r="J11" s="17">
        <f t="shared" si="7"/>
        <v>1.306249801784211</v>
      </c>
    </row>
    <row r="12" spans="1:10">
      <c r="A12" s="16">
        <v>1991</v>
      </c>
      <c r="B12" s="17">
        <v>1.1400833333333333</v>
      </c>
      <c r="C12" s="17">
        <f t="shared" si="0"/>
        <v>-5.5</v>
      </c>
      <c r="D12" s="17">
        <f t="shared" si="1"/>
        <v>30.25</v>
      </c>
      <c r="E12" s="17">
        <f t="shared" si="2"/>
        <v>-0.43691666666666662</v>
      </c>
      <c r="F12" s="17">
        <f t="shared" si="3"/>
        <v>2.4030416666666663</v>
      </c>
      <c r="G12" s="17">
        <f t="shared" si="4"/>
        <v>1.1741999999999706</v>
      </c>
      <c r="H12" s="17">
        <f t="shared" si="5"/>
        <v>3.4116666666637263E-2</v>
      </c>
      <c r="I12" s="17">
        <f t="shared" si="6"/>
        <v>0.98779767688958831</v>
      </c>
      <c r="J12" s="17">
        <f t="shared" si="7"/>
        <v>1.3606023231103528</v>
      </c>
    </row>
    <row r="13" spans="1:10">
      <c r="A13" s="16">
        <v>1992</v>
      </c>
      <c r="B13" s="17">
        <v>1.1264999999999998</v>
      </c>
      <c r="C13" s="17">
        <f t="shared" si="0"/>
        <v>-4.5</v>
      </c>
      <c r="D13" s="17">
        <f t="shared" si="1"/>
        <v>20.25</v>
      </c>
      <c r="E13" s="17">
        <f t="shared" si="2"/>
        <v>-0.45050000000000012</v>
      </c>
      <c r="F13" s="17">
        <f t="shared" si="3"/>
        <v>2.0272500000000004</v>
      </c>
      <c r="G13" s="17">
        <f t="shared" si="4"/>
        <v>1.2388999999999868</v>
      </c>
      <c r="H13" s="17">
        <f t="shared" si="5"/>
        <v>0.11239999999998695</v>
      </c>
      <c r="I13" s="17">
        <f t="shared" si="6"/>
        <v>1.0615812361123884</v>
      </c>
      <c r="J13" s="17">
        <f t="shared" si="7"/>
        <v>1.4162187638875852</v>
      </c>
    </row>
    <row r="14" spans="1:10">
      <c r="A14" s="16">
        <v>1993</v>
      </c>
      <c r="B14" s="17">
        <v>1.1079166666666667</v>
      </c>
      <c r="C14" s="17">
        <f t="shared" si="0"/>
        <v>-3.5</v>
      </c>
      <c r="D14" s="17">
        <f t="shared" si="1"/>
        <v>12.25</v>
      </c>
      <c r="E14" s="17">
        <f t="shared" si="2"/>
        <v>-0.4690833333333333</v>
      </c>
      <c r="F14" s="17">
        <f t="shared" si="3"/>
        <v>1.6417916666666665</v>
      </c>
      <c r="G14" s="17">
        <f t="shared" si="4"/>
        <v>1.3035999999999746</v>
      </c>
      <c r="H14" s="17">
        <f t="shared" si="5"/>
        <v>0.1956833333333079</v>
      </c>
      <c r="I14" s="17">
        <f t="shared" si="6"/>
        <v>1.1338977949489832</v>
      </c>
      <c r="J14" s="17">
        <f t="shared" si="7"/>
        <v>1.4733022050509659</v>
      </c>
    </row>
    <row r="15" spans="1:10">
      <c r="A15" s="16">
        <v>1994</v>
      </c>
      <c r="B15" s="17">
        <v>1.1118333333333332</v>
      </c>
      <c r="C15" s="17">
        <f t="shared" si="0"/>
        <v>-2.5</v>
      </c>
      <c r="D15" s="17">
        <f t="shared" si="1"/>
        <v>6.25</v>
      </c>
      <c r="E15" s="17">
        <f t="shared" si="2"/>
        <v>-0.46516666666666673</v>
      </c>
      <c r="F15" s="17">
        <f t="shared" si="3"/>
        <v>1.1629166666666668</v>
      </c>
      <c r="G15" s="17">
        <f t="shared" si="4"/>
        <v>1.3682999999999907</v>
      </c>
      <c r="H15" s="17">
        <f t="shared" si="5"/>
        <v>0.25646666666665752</v>
      </c>
      <c r="I15" s="17">
        <f t="shared" si="6"/>
        <v>1.2045425293961254</v>
      </c>
      <c r="J15" s="17">
        <f t="shared" si="7"/>
        <v>1.5320574706038561</v>
      </c>
    </row>
    <row r="16" spans="1:10">
      <c r="A16" s="16">
        <v>1995</v>
      </c>
      <c r="B16" s="17">
        <v>1.1471666666666664</v>
      </c>
      <c r="C16" s="17">
        <f t="shared" si="0"/>
        <v>-1.5</v>
      </c>
      <c r="D16" s="17">
        <f t="shared" si="1"/>
        <v>2.25</v>
      </c>
      <c r="E16" s="17">
        <f t="shared" si="2"/>
        <v>-0.42983333333333351</v>
      </c>
      <c r="F16" s="17">
        <f t="shared" si="3"/>
        <v>0.64475000000000027</v>
      </c>
      <c r="G16" s="17">
        <f t="shared" si="4"/>
        <v>1.4329999999999785</v>
      </c>
      <c r="H16" s="17">
        <f t="shared" si="5"/>
        <v>0.28583333333331207</v>
      </c>
      <c r="I16" s="17">
        <f t="shared" si="6"/>
        <v>1.2733285987884677</v>
      </c>
      <c r="J16" s="17">
        <f t="shared" si="7"/>
        <v>1.5926714012114893</v>
      </c>
    </row>
    <row r="17" spans="1:10">
      <c r="A17" s="16">
        <v>1996</v>
      </c>
      <c r="B17" s="17">
        <v>1.2309166666666667</v>
      </c>
      <c r="C17" s="17">
        <f t="shared" si="0"/>
        <v>-0.5</v>
      </c>
      <c r="D17" s="17">
        <f t="shared" si="1"/>
        <v>0.25</v>
      </c>
      <c r="E17" s="17">
        <f t="shared" si="2"/>
        <v>-0.3460833333333333</v>
      </c>
      <c r="F17" s="17">
        <f t="shared" si="3"/>
        <v>0.17304166666666665</v>
      </c>
      <c r="G17" s="17">
        <f t="shared" si="4"/>
        <v>1.4976999999999947</v>
      </c>
      <c r="H17" s="17">
        <f t="shared" si="5"/>
        <v>0.26678333333332804</v>
      </c>
      <c r="I17" s="17">
        <f t="shared" si="6"/>
        <v>1.3401113584106246</v>
      </c>
      <c r="J17" s="17">
        <f t="shared" si="7"/>
        <v>1.6552886415893648</v>
      </c>
    </row>
    <row r="18" spans="1:10">
      <c r="A18" s="16">
        <v>1997</v>
      </c>
      <c r="B18" s="17">
        <v>1.2336666666666665</v>
      </c>
      <c r="C18" s="17">
        <f t="shared" si="0"/>
        <v>0.5</v>
      </c>
      <c r="D18" s="17">
        <f t="shared" si="1"/>
        <v>0.25</v>
      </c>
      <c r="E18" s="17">
        <f t="shared" si="2"/>
        <v>-0.34333333333333349</v>
      </c>
      <c r="F18" s="17">
        <f t="shared" si="3"/>
        <v>-0.17166666666666675</v>
      </c>
      <c r="G18" s="17">
        <f t="shared" si="4"/>
        <v>1.5623999999999825</v>
      </c>
      <c r="H18" s="17">
        <f t="shared" si="5"/>
        <v>0.328733333333316</v>
      </c>
      <c r="I18" s="17">
        <f t="shared" si="6"/>
        <v>1.4048113584106123</v>
      </c>
      <c r="J18" s="17">
        <f t="shared" si="7"/>
        <v>1.7199886415893526</v>
      </c>
    </row>
    <row r="19" spans="1:10">
      <c r="A19" s="16">
        <v>1998</v>
      </c>
      <c r="B19" s="17">
        <v>1.0593333333333332</v>
      </c>
      <c r="C19" s="17">
        <f t="shared" si="0"/>
        <v>1.5</v>
      </c>
      <c r="D19" s="17">
        <f t="shared" si="1"/>
        <v>2.25</v>
      </c>
      <c r="E19" s="17">
        <f t="shared" si="2"/>
        <v>-0.51766666666666672</v>
      </c>
      <c r="F19" s="17">
        <f t="shared" si="3"/>
        <v>-0.77650000000000008</v>
      </c>
      <c r="G19" s="17">
        <f t="shared" si="4"/>
        <v>1.6270999999999702</v>
      </c>
      <c r="H19" s="17">
        <f t="shared" si="5"/>
        <v>0.567766666666637</v>
      </c>
      <c r="I19" s="17">
        <f t="shared" si="6"/>
        <v>1.4674285987884594</v>
      </c>
      <c r="J19" s="17">
        <f t="shared" si="7"/>
        <v>1.786771401211481</v>
      </c>
    </row>
    <row r="20" spans="1:10">
      <c r="A20" s="16">
        <v>1999</v>
      </c>
      <c r="B20" s="17">
        <v>1.1650833333333332</v>
      </c>
      <c r="C20" s="17">
        <f t="shared" si="0"/>
        <v>2.5</v>
      </c>
      <c r="D20" s="17">
        <f t="shared" si="1"/>
        <v>6.25</v>
      </c>
      <c r="E20" s="17">
        <f t="shared" si="2"/>
        <v>-0.41191666666666671</v>
      </c>
      <c r="F20" s="17">
        <f t="shared" si="3"/>
        <v>-1.0297916666666667</v>
      </c>
      <c r="G20" s="17">
        <f t="shared" si="4"/>
        <v>1.6917999999999864</v>
      </c>
      <c r="H20" s="17">
        <f t="shared" si="5"/>
        <v>0.52671666666665318</v>
      </c>
      <c r="I20" s="17">
        <f t="shared" si="6"/>
        <v>1.5280425293961211</v>
      </c>
      <c r="J20" s="17">
        <f t="shared" si="7"/>
        <v>1.8555574706038518</v>
      </c>
    </row>
    <row r="21" spans="1:10">
      <c r="A21" s="16">
        <v>2000</v>
      </c>
      <c r="B21" s="17">
        <v>1.51</v>
      </c>
      <c r="C21" s="17">
        <f t="shared" si="0"/>
        <v>3.5</v>
      </c>
      <c r="D21" s="17">
        <f t="shared" si="1"/>
        <v>12.25</v>
      </c>
      <c r="E21" s="17">
        <f t="shared" si="2"/>
        <v>-6.6999999999999948E-2</v>
      </c>
      <c r="F21" s="17">
        <f t="shared" si="3"/>
        <v>-0.23449999999999982</v>
      </c>
      <c r="G21" s="17">
        <f t="shared" si="4"/>
        <v>1.7564999999999742</v>
      </c>
      <c r="H21" s="17">
        <f t="shared" si="5"/>
        <v>0.24649999999997418</v>
      </c>
      <c r="I21" s="17">
        <f t="shared" si="6"/>
        <v>1.5867977949489829</v>
      </c>
      <c r="J21" s="17">
        <f t="shared" si="7"/>
        <v>1.9262022050509655</v>
      </c>
    </row>
    <row r="22" spans="1:10">
      <c r="A22" s="16">
        <v>2001</v>
      </c>
      <c r="B22" s="17">
        <v>1.4610000000000001</v>
      </c>
      <c r="C22" s="17">
        <f t="shared" si="0"/>
        <v>4.5</v>
      </c>
      <c r="D22" s="17">
        <f t="shared" si="1"/>
        <v>20.25</v>
      </c>
      <c r="E22" s="17">
        <f t="shared" si="2"/>
        <v>-0.11599999999999988</v>
      </c>
      <c r="F22" s="17">
        <f t="shared" si="3"/>
        <v>-0.52199999999999946</v>
      </c>
      <c r="G22" s="17">
        <f t="shared" si="4"/>
        <v>1.8211999999999904</v>
      </c>
      <c r="H22" s="17">
        <f t="shared" si="5"/>
        <v>0.36019999999999031</v>
      </c>
      <c r="I22" s="17">
        <f t="shared" si="6"/>
        <v>1.643881236112392</v>
      </c>
      <c r="J22" s="17">
        <f t="shared" si="7"/>
        <v>1.9985187638875888</v>
      </c>
    </row>
    <row r="23" spans="1:10">
      <c r="A23" s="16">
        <v>2002</v>
      </c>
      <c r="B23" s="17">
        <v>1.3574999999999999</v>
      </c>
      <c r="C23" s="17">
        <f t="shared" si="0"/>
        <v>5.5</v>
      </c>
      <c r="D23" s="17">
        <f t="shared" si="1"/>
        <v>30.25</v>
      </c>
      <c r="E23" s="17">
        <f t="shared" si="2"/>
        <v>-0.21950000000000003</v>
      </c>
      <c r="F23" s="17">
        <f t="shared" si="3"/>
        <v>-1.2072500000000002</v>
      </c>
      <c r="G23" s="17">
        <f t="shared" si="4"/>
        <v>1.8858999999999781</v>
      </c>
      <c r="H23" s="17">
        <f t="shared" si="5"/>
        <v>0.52839999999997822</v>
      </c>
      <c r="I23" s="17">
        <f t="shared" si="6"/>
        <v>1.699497676889596</v>
      </c>
      <c r="J23" s="17">
        <f t="shared" si="7"/>
        <v>2.0723023231103603</v>
      </c>
    </row>
    <row r="24" spans="1:10">
      <c r="A24" s="16">
        <v>2003</v>
      </c>
      <c r="B24" s="17">
        <v>1.5907499999999999</v>
      </c>
      <c r="C24" s="17">
        <f t="shared" si="0"/>
        <v>6.5</v>
      </c>
      <c r="D24" s="17">
        <f t="shared" si="1"/>
        <v>42.25</v>
      </c>
      <c r="E24" s="17">
        <f t="shared" si="2"/>
        <v>1.3749999999999929E-2</v>
      </c>
      <c r="F24" s="17">
        <f t="shared" si="3"/>
        <v>8.9374999999999538E-2</v>
      </c>
      <c r="G24" s="17">
        <f t="shared" si="4"/>
        <v>1.9505999999999943</v>
      </c>
      <c r="H24" s="17">
        <f t="shared" si="5"/>
        <v>0.35984999999999445</v>
      </c>
      <c r="I24" s="17">
        <f t="shared" si="6"/>
        <v>1.7538501982157662</v>
      </c>
      <c r="J24" s="17">
        <f t="shared" si="7"/>
        <v>2.1473498017842227</v>
      </c>
    </row>
    <row r="25" spans="1:10">
      <c r="A25" s="16">
        <v>2004</v>
      </c>
      <c r="B25" s="17">
        <v>1.8801666666666668</v>
      </c>
      <c r="C25" s="17">
        <f t="shared" si="0"/>
        <v>7.5</v>
      </c>
      <c r="D25" s="17">
        <f t="shared" si="1"/>
        <v>56.25</v>
      </c>
      <c r="E25" s="17">
        <f t="shared" si="2"/>
        <v>0.30316666666666681</v>
      </c>
      <c r="F25" s="17">
        <f t="shared" si="3"/>
        <v>2.273750000000001</v>
      </c>
      <c r="G25" s="17">
        <f t="shared" si="4"/>
        <v>2.0152999999999821</v>
      </c>
      <c r="H25" s="17">
        <f t="shared" si="5"/>
        <v>0.13513333333331534</v>
      </c>
      <c r="I25" s="17">
        <f t="shared" si="6"/>
        <v>1.8071271887344782</v>
      </c>
      <c r="J25" s="17">
        <f t="shared" si="7"/>
        <v>2.223472811265486</v>
      </c>
    </row>
    <row r="26" spans="1:10">
      <c r="A26" s="16">
        <v>2005</v>
      </c>
      <c r="B26" s="17">
        <v>2.2953333333333332</v>
      </c>
      <c r="C26" s="17">
        <f t="shared" si="0"/>
        <v>8.5</v>
      </c>
      <c r="D26" s="17">
        <f t="shared" si="1"/>
        <v>72.25</v>
      </c>
      <c r="E26" s="17">
        <f t="shared" si="2"/>
        <v>0.71833333333333327</v>
      </c>
      <c r="F26" s="17">
        <f t="shared" si="3"/>
        <v>6.105833333333333</v>
      </c>
      <c r="G26" s="17">
        <f t="shared" si="4"/>
        <v>2.0799999999999983</v>
      </c>
      <c r="H26" s="17">
        <f t="shared" si="5"/>
        <v>-0.21533333333333493</v>
      </c>
      <c r="I26" s="17">
        <f t="shared" si="6"/>
        <v>1.8594957356305819</v>
      </c>
      <c r="J26" s="17">
        <f t="shared" si="7"/>
        <v>2.3005042643694149</v>
      </c>
    </row>
    <row r="27" spans="1:10">
      <c r="A27" s="16">
        <v>2006</v>
      </c>
      <c r="B27" s="17">
        <v>2.5889166666666665</v>
      </c>
      <c r="C27" s="17">
        <f t="shared" si="0"/>
        <v>9.5</v>
      </c>
      <c r="D27" s="17">
        <f t="shared" si="1"/>
        <v>90.25</v>
      </c>
      <c r="E27" s="17">
        <f t="shared" si="2"/>
        <v>1.0119166666666666</v>
      </c>
      <c r="F27" s="17">
        <f t="shared" si="3"/>
        <v>9.6132083333333327</v>
      </c>
      <c r="G27" s="17">
        <f t="shared" si="4"/>
        <v>2.1446999999999861</v>
      </c>
      <c r="H27" s="17">
        <f t="shared" si="5"/>
        <v>-0.44421666666668047</v>
      </c>
      <c r="I27" s="17">
        <f t="shared" si="6"/>
        <v>1.9110996612440756</v>
      </c>
      <c r="J27" s="17">
        <f t="shared" si="7"/>
        <v>2.3783003387558965</v>
      </c>
    </row>
    <row r="28" spans="1:10">
      <c r="A28" s="16">
        <v>2007</v>
      </c>
      <c r="B28" s="17">
        <v>2.8005833333333334</v>
      </c>
      <c r="C28" s="17">
        <f t="shared" si="0"/>
        <v>10.5</v>
      </c>
      <c r="D28" s="17">
        <f t="shared" si="1"/>
        <v>110.25</v>
      </c>
      <c r="E28" s="17">
        <f t="shared" si="2"/>
        <v>1.2235833333333335</v>
      </c>
      <c r="F28" s="17">
        <f t="shared" si="3"/>
        <v>12.847625000000001</v>
      </c>
      <c r="G28" s="17">
        <f t="shared" si="4"/>
        <v>2.2093999999999738</v>
      </c>
      <c r="H28" s="17">
        <f t="shared" si="5"/>
        <v>-0.5911833333333596</v>
      </c>
      <c r="I28" s="17">
        <f t="shared" si="6"/>
        <v>1.9620603906861418</v>
      </c>
      <c r="J28" s="17">
        <f t="shared" si="7"/>
        <v>2.4567396093138059</v>
      </c>
    </row>
    <row r="29" spans="1:10">
      <c r="A29" s="16">
        <v>2008</v>
      </c>
      <c r="B29" s="17">
        <v>3.2662499999999999</v>
      </c>
      <c r="C29" s="17">
        <f t="shared" si="0"/>
        <v>11.5</v>
      </c>
      <c r="D29" s="17">
        <f t="shared" si="1"/>
        <v>132.25</v>
      </c>
      <c r="E29" s="17">
        <f t="shared" si="2"/>
        <v>1.6892499999999999</v>
      </c>
      <c r="F29" s="17">
        <f t="shared" si="3"/>
        <v>19.426375</v>
      </c>
      <c r="G29" s="17">
        <f t="shared" si="4"/>
        <v>2.27409999999999</v>
      </c>
      <c r="H29" s="17">
        <f t="shared" si="5"/>
        <v>-0.99215000000000986</v>
      </c>
      <c r="I29" s="17">
        <f t="shared" si="6"/>
        <v>2.0124792385703469</v>
      </c>
      <c r="J29" s="17">
        <f t="shared" si="7"/>
        <v>2.5357207614296331</v>
      </c>
    </row>
    <row r="30" spans="1:10">
      <c r="A30" s="16">
        <v>2009</v>
      </c>
      <c r="B30" s="17">
        <v>2.3501666666666665</v>
      </c>
      <c r="C30" s="17">
        <f t="shared" si="0"/>
        <v>12.5</v>
      </c>
      <c r="D30" s="17">
        <f t="shared" si="1"/>
        <v>156.25</v>
      </c>
      <c r="E30" s="17">
        <f t="shared" si="2"/>
        <v>0.77316666666666656</v>
      </c>
      <c r="F30" s="17">
        <f t="shared" si="3"/>
        <v>9.6645833333333329</v>
      </c>
      <c r="G30" s="17">
        <f t="shared" si="4"/>
        <v>2.3387999999999778</v>
      </c>
      <c r="H30" s="17">
        <f t="shared" si="5"/>
        <v>-1.1366666666688729E-2</v>
      </c>
      <c r="I30" s="17">
        <f t="shared" si="6"/>
        <v>2.0624401988468475</v>
      </c>
      <c r="J30" s="17">
        <f t="shared" si="7"/>
        <v>2.6151598011531081</v>
      </c>
    </row>
    <row r="31" spans="1:10">
      <c r="A31" s="16">
        <v>2010</v>
      </c>
      <c r="B31" s="17">
        <v>2.7875000000000001</v>
      </c>
      <c r="C31" s="17">
        <f t="shared" si="0"/>
        <v>13.5</v>
      </c>
      <c r="D31" s="17">
        <f t="shared" si="1"/>
        <v>182.25</v>
      </c>
      <c r="E31" s="17">
        <f t="shared" si="2"/>
        <v>1.2105000000000001</v>
      </c>
      <c r="F31" s="17">
        <f t="shared" si="3"/>
        <v>16.341750000000001</v>
      </c>
      <c r="G31" s="17">
        <f t="shared" si="4"/>
        <v>2.403499999999994</v>
      </c>
      <c r="H31" s="17">
        <f t="shared" si="5"/>
        <v>-0.38400000000000611</v>
      </c>
      <c r="I31" s="17">
        <f t="shared" si="6"/>
        <v>2.1120127224343452</v>
      </c>
      <c r="J31" s="17">
        <f t="shared" si="7"/>
        <v>2.6949872775656427</v>
      </c>
    </row>
    <row r="32" spans="1:10">
      <c r="A32" s="16">
        <v>2011</v>
      </c>
      <c r="B32" s="18">
        <v>3.129</v>
      </c>
      <c r="C32" s="17">
        <f t="shared" si="0"/>
        <v>14.5</v>
      </c>
      <c r="D32" s="17">
        <f t="shared" si="1"/>
        <v>210.25</v>
      </c>
      <c r="E32" s="17">
        <f t="shared" si="2"/>
        <v>1.552</v>
      </c>
      <c r="F32" s="17">
        <f t="shared" si="3"/>
        <v>22.504000000000001</v>
      </c>
      <c r="G32" s="17">
        <f t="shared" si="4"/>
        <v>2.4681999999999817</v>
      </c>
      <c r="H32" s="17">
        <f t="shared" si="5"/>
        <v>-0.66080000000001826</v>
      </c>
      <c r="I32" s="17">
        <f t="shared" si="6"/>
        <v>2.1612542349555137</v>
      </c>
      <c r="J32" s="17">
        <f t="shared" si="7"/>
        <v>2.7751457650444498</v>
      </c>
    </row>
    <row r="33" spans="1:6" s="15" customFormat="1">
      <c r="A33" s="10"/>
      <c r="B33" s="14"/>
      <c r="C33" s="19"/>
      <c r="D33" s="19"/>
      <c r="E33" s="19"/>
      <c r="F33" s="19"/>
    </row>
    <row r="34" spans="1:6">
      <c r="A34">
        <v>1996.5</v>
      </c>
      <c r="B34" s="12">
        <v>1.5766277777777777</v>
      </c>
      <c r="C34" s="12">
        <f>SUM(C3:C32)</f>
        <v>0</v>
      </c>
      <c r="D34" s="12">
        <f>SUM(D3:D32)</f>
        <v>2247.5</v>
      </c>
      <c r="E34" s="12">
        <f>SUM(E3:E32)</f>
        <v>-1.1166666666668323E-2</v>
      </c>
      <c r="F34" s="12">
        <f>SUM(F3:F32)</f>
        <v>145.46566666666669</v>
      </c>
    </row>
    <row r="35" spans="1:6" s="15" customFormat="1">
      <c r="B35" s="12"/>
      <c r="C35" s="12"/>
      <c r="D35" s="12"/>
      <c r="E35" s="12"/>
      <c r="F35" s="12"/>
    </row>
    <row r="36" spans="1:6" s="15" customFormat="1">
      <c r="C36" s="20"/>
      <c r="D36" s="20"/>
      <c r="E36" s="20"/>
      <c r="F36" s="20"/>
    </row>
    <row r="37" spans="1:6" s="15" customFormat="1">
      <c r="C37" s="20"/>
      <c r="D37" s="20"/>
      <c r="E37" s="20"/>
      <c r="F37" s="20"/>
    </row>
    <row r="38" spans="1:6">
      <c r="A38" s="6" t="s">
        <v>6</v>
      </c>
      <c r="E38" s="20"/>
      <c r="F38" s="20"/>
    </row>
    <row r="39" spans="1:6" s="23" customFormat="1">
      <c r="A39" s="6"/>
    </row>
    <row r="40" spans="1:6" s="23" customFormat="1">
      <c r="A40" s="6"/>
      <c r="B40" s="31" t="s">
        <v>56</v>
      </c>
    </row>
    <row r="41" spans="1:6" s="23" customFormat="1">
      <c r="A41" s="6"/>
      <c r="B41" s="31"/>
    </row>
    <row r="42" spans="1:6" s="23" customFormat="1" ht="18">
      <c r="A42" s="6"/>
      <c r="B42" s="32" t="s">
        <v>57</v>
      </c>
    </row>
    <row r="43" spans="1:6">
      <c r="E43" s="20"/>
      <c r="F43" s="20"/>
    </row>
    <row r="44" spans="1:6">
      <c r="B44" s="23" t="s">
        <v>58</v>
      </c>
      <c r="E44" s="20"/>
      <c r="F44" s="20"/>
    </row>
    <row r="45" spans="1:6">
      <c r="E45" s="20"/>
      <c r="F45" s="20"/>
    </row>
    <row r="46" spans="1:6">
      <c r="A46" s="6" t="s">
        <v>7</v>
      </c>
      <c r="E46" s="20"/>
      <c r="F46" s="20"/>
    </row>
    <row r="47" spans="1:6" s="23" customFormat="1">
      <c r="A47" s="6"/>
    </row>
    <row r="48" spans="1:6" s="23" customFormat="1">
      <c r="A48" s="6"/>
      <c r="B48" s="32" t="s">
        <v>68</v>
      </c>
    </row>
    <row r="49" spans="1:6" s="23" customFormat="1">
      <c r="A49" s="6"/>
      <c r="B49" s="33"/>
    </row>
    <row r="50" spans="1:6" s="23" customFormat="1">
      <c r="A50" s="6"/>
      <c r="B50" s="33" t="s">
        <v>59</v>
      </c>
    </row>
    <row r="51" spans="1:6">
      <c r="B51" s="13"/>
      <c r="C51" s="13"/>
      <c r="D51" s="13"/>
      <c r="E51" s="13"/>
      <c r="F51" s="13"/>
    </row>
    <row r="52" spans="1:6">
      <c r="E52" s="20"/>
      <c r="F52" s="20"/>
    </row>
    <row r="53" spans="1:6">
      <c r="A53" s="6" t="s">
        <v>8</v>
      </c>
      <c r="E53" s="20"/>
      <c r="F53" s="20"/>
    </row>
    <row r="54" spans="1:6" s="23" customFormat="1">
      <c r="A54" s="6"/>
    </row>
    <row r="55" spans="1:6" s="23" customFormat="1">
      <c r="A55" s="6"/>
      <c r="B55" s="23" t="s">
        <v>60</v>
      </c>
    </row>
    <row r="56" spans="1:6">
      <c r="B56" s="23" t="s">
        <v>43</v>
      </c>
      <c r="E56" s="20"/>
      <c r="F56" s="20"/>
    </row>
    <row r="57" spans="1:6">
      <c r="E57" s="20"/>
      <c r="F57" s="20"/>
    </row>
    <row r="58" spans="1:6">
      <c r="A58" s="6" t="s">
        <v>9</v>
      </c>
      <c r="E58" s="20"/>
      <c r="F58" s="20"/>
    </row>
    <row r="59" spans="1:6" s="23" customFormat="1">
      <c r="A59" s="6"/>
    </row>
    <row r="60" spans="1:6" s="23" customFormat="1">
      <c r="A60" s="6"/>
      <c r="B60" s="23" t="s">
        <v>61</v>
      </c>
    </row>
    <row r="61" spans="1:6">
      <c r="B61" s="23" t="s">
        <v>62</v>
      </c>
      <c r="E61" s="20"/>
      <c r="F61" s="20"/>
    </row>
    <row r="62" spans="1:6">
      <c r="B62" s="23" t="s">
        <v>69</v>
      </c>
      <c r="C62" s="23">
        <v>3.0974600000000101</v>
      </c>
      <c r="E62" s="20"/>
      <c r="F62" s="20"/>
    </row>
    <row r="63" spans="1:6" s="23" customFormat="1"/>
    <row r="64" spans="1:6">
      <c r="A64" s="6" t="s">
        <v>10</v>
      </c>
      <c r="E64" s="20"/>
      <c r="F64" s="20"/>
    </row>
    <row r="65" spans="1:9">
      <c r="B65" s="23"/>
      <c r="E65" s="20"/>
      <c r="F65" s="20"/>
    </row>
    <row r="66" spans="1:9" s="23" customFormat="1">
      <c r="B66" s="23" t="s">
        <v>64</v>
      </c>
    </row>
    <row r="67" spans="1:9" s="23" customFormat="1"/>
    <row r="68" spans="1:9" s="23" customFormat="1">
      <c r="B68" s="23" t="s">
        <v>65</v>
      </c>
      <c r="I68" s="23" t="s">
        <v>63</v>
      </c>
    </row>
    <row r="69" spans="1:9" s="23" customFormat="1"/>
    <row r="70" spans="1:9">
      <c r="B70" s="23"/>
    </row>
    <row r="71" spans="1:9">
      <c r="A71" s="29" t="s">
        <v>44</v>
      </c>
    </row>
    <row r="73" spans="1:9">
      <c r="A73" s="29" t="s">
        <v>45</v>
      </c>
    </row>
    <row r="74" spans="1:9">
      <c r="A74" s="29"/>
    </row>
    <row r="75" spans="1:9">
      <c r="A75" s="30" t="s">
        <v>46</v>
      </c>
    </row>
    <row r="76" spans="1:9">
      <c r="A76" s="30" t="s">
        <v>70</v>
      </c>
    </row>
  </sheetData>
  <mergeCells count="1">
    <mergeCell ref="I1:J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ScatterPlot and Regression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Umesh Kumar</dc:creator>
  <cp:lastModifiedBy>TOSHIBA</cp:lastModifiedBy>
  <dcterms:created xsi:type="dcterms:W3CDTF">2012-08-08T15:06:39Z</dcterms:created>
  <dcterms:modified xsi:type="dcterms:W3CDTF">2012-08-12T13:42:09Z</dcterms:modified>
</cp:coreProperties>
</file>